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AQ10" i="4"/>
  <c r="B10" i="4"/>
  <c r="LJ8" i="4"/>
  <c r="JQ8" i="4"/>
  <c r="HX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IE76" i="4"/>
  <c r="BZ51" i="4"/>
  <c r="GQ30" i="4"/>
  <c r="LT76" i="4"/>
  <c r="GQ51" i="4"/>
  <c r="LH30" i="4"/>
  <c r="BZ30" i="4"/>
  <c r="HP76" i="4"/>
  <c r="BG51" i="4"/>
  <c r="BG30" i="4"/>
  <c r="FX30" i="4"/>
  <c r="AV76" i="4"/>
  <c r="KO51" i="4"/>
  <c r="LE76" i="4"/>
  <c r="FX51" i="4"/>
  <c r="KO30" i="4"/>
  <c r="KP76" i="4"/>
  <c r="JV30" i="4"/>
  <c r="HA76" i="4"/>
  <c r="AN51" i="4"/>
  <c r="FE30" i="4"/>
  <c r="JV51" i="4"/>
  <c r="AN30" i="4"/>
  <c r="FE51" i="4"/>
  <c r="AG76" i="4"/>
  <c r="R76" i="4"/>
  <c r="KA76" i="4"/>
  <c r="EL51" i="4"/>
  <c r="JC30" i="4"/>
  <c r="JC51" i="4"/>
  <c r="GL76" i="4"/>
  <c r="U51" i="4"/>
  <c r="EL30" i="4"/>
  <c r="U30" i="4"/>
</calcChain>
</file>

<file path=xl/sharedStrings.xml><?xml version="1.0" encoding="utf-8"?>
<sst xmlns="http://schemas.openxmlformats.org/spreadsheetml/2006/main" count="286" uniqueCount="135">
  <si>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</si>
  <si>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</si>
  <si>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</si>
  <si>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</si>
  <si>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</si>
  <si>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</si>
  <si>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</si>
  <si>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</si>
  <si>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</si>
  <si>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</si>
  <si>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</si>
  <si>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</si>
  <si>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</si>
  <si>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</si>
  <si>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</si>
  <si>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</si>
  <si>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</si>
  <si>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</si>
  <si>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</si>
  <si>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</si>
  <si>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</si>
  <si>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</si>
  <si>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</si>
  <si>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</si>
  <si>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</si>
  <si>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</si>
  <si>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</si>
  <si>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</si>
  <si>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</si>
  <si>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</si>
  <si>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</si>
  <si>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</si>
  <si>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</si>
  <si>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</si>
  <si>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</si>
  <si>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</si>
  <si>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</si>
  <si>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</si>
  <si>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</si>
  <si>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</si>
  <si>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</si>
  <si>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</si>
  <si>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</si>
  <si>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</si>
  <si>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</si>
  <si>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</si>
  <si>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</si>
  <si>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</si>
  <si>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</si>
  <si>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</si>
  <si>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</si>
  <si>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</si>
  <si>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</si>
  <si>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</si>
  <si>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</si>
  <si>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</si>
  <si>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</si>
  <si>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</si>
  <si>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</si>
  <si>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</si>
  <si>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</si>
  <si>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</si>
  <si>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</si>
  <si>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</si>
  <si>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</si>
  <si>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</si>
  <si>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</si>
  <si>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</si>
  <si>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</si>
  <si>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</si>
  <si>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</si>
  <si>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</si>
  <si>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</si>
  <si>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</si>
  <si>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</si>
  <si>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</si>
  <si>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</si>
  <si>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</si>
  <si>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</si>
  <si>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</si>
  <si>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</si>
  <si>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</si>
  <si>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</si>
  <si>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</si>
  <si>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</si>
  <si>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</si>
  <si>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</si>
  <si>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</si>
  <si>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</si>
  <si>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</si>
  <si>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</si>
  <si>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</si>
  <si>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</si>
  <si>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</si>
  <si>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</si>
  <si>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</si>
  <si>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</si>
  <si>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</si>
  <si>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</si>
  <si>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</si>
  <si>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</si>
  <si>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</si>
  <si>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</si>
  <si>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</si>
  <si>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</si>
  <si>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</si>
  <si>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</si>
  <si>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</si>
  <si>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</si>
  <si>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</si>
  <si>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</si>
  <si>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</si>
  <si>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</si>
  <si>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愛媛県　八幡浜市</t>
  </si>
  <si>
    <t>中央駐車場</t>
  </si>
  <si>
    <t>法非適用</t>
  </si>
  <si>
    <t>駐車場整備事業</t>
  </si>
  <si>
    <t>-</t>
  </si>
  <si>
    <t>Ａ３Ｂ２</t>
  </si>
  <si>
    <t>該当数値なし</t>
  </si>
  <si>
    <t>届出駐車場</t>
  </si>
  <si>
    <t>広場式</t>
  </si>
  <si>
    <t>公共施設</t>
  </si>
  <si>
    <t>無</t>
  </si>
  <si>
    <t>代行制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</si>
  <si>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</si>
  <si>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</si>
  <si>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</si>
  <si>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</si>
  <si>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</si>
  <si>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</si>
  <si>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>①収益的収支比率
平成２６年度以外は類似施設平均値を上回っているが、収入は減少傾向にある。平成２６年度については、ループコイルの修繕や、駐車券の増刷等で支出が増加していたため、比率が低くなっている。
④売上高ＧＯＰ比率
⑤ＥＢＩＴＤＡ
売上高ＧＯＰ比率が、類似施設平均値を上回っているため、利益率は高い。ＥＢＩＴＤＡが、平均値を下回っているのは、収容台数が３３台と、小規模な駐車場であり、利益そのものの額が小さいことが原因として挙げられる。</t>
    <phoneticPr fontId="6"/>
  </si>
  <si>
    <t>⑪稼働率
平成２６年度まで減少傾向にあったが、その後はほぼ横ばいである。類似施設平均値を若干下回っているものの、平均値に近い値で推移している。</t>
    <phoneticPr fontId="6"/>
  </si>
  <si>
    <t>収入は減少傾向にあるが、営業に関する収益性は平均値以上である。稼働率についても、平均値に近い値を維持している。中心市街地に位置するため、買い物客等の利用が多い。</t>
    <phoneticPr fontId="6"/>
  </si>
  <si>
    <t>⑧設備投資見込額
駐車場の周辺の空き家等で、適当な土地があれば、拡張することを検討しているため、その経費を計上している。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</si>
</sst>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852</c:v>
                </c:pt>
                <c:pt idx="1">
                  <c:v>617.79999999999995</c:v>
                </c:pt>
                <c:pt idx="2">
                  <c:v>302.10000000000002</c:v>
                </c:pt>
                <c:pt idx="3">
                  <c:v>497.4</c:v>
                </c:pt>
                <c:pt idx="4">
                  <c:v>553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06944"/>
        <c:axId val="4378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356.8</c:v>
                </c:pt>
                <c:pt idx="1">
                  <c:v>366.4</c:v>
                </c:pt>
                <c:pt idx="2">
                  <c:v>317.5</c:v>
                </c:pt>
                <c:pt idx="3">
                  <c:v>467.9</c:v>
                </c:pt>
                <c:pt idx="4">
                  <c:v>385.1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06944"/>
        <c:axId val="43782144"/>
      </c:lineChart>
      <c:dateAx>
        <c:axId val="4390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782144"/>
        <c:crosses val="autoZero"/>
        <c:auto val="1"/>
        <c:lblOffset val="100"/>
        <c:baseTimeUnit val="years"/>
      </c:dateAx>
      <c:valAx>
        <c:axId val="4378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906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736"/>
        <c:axId val="4383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44.3</c:v>
                </c:pt>
                <c:pt idx="1">
                  <c:v>76</c:v>
                </c:pt>
                <c:pt idx="2">
                  <c:v>59.3</c:v>
                </c:pt>
                <c:pt idx="3">
                  <c:v>88.6</c:v>
                </c:pt>
                <c:pt idx="4">
                  <c:v>72.2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28736"/>
        <c:axId val="43830656"/>
      </c:lineChart>
      <c:dateAx>
        <c:axId val="43828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830656"/>
        <c:crosses val="autoZero"/>
        <c:auto val="1"/>
        <c:lblOffset val="100"/>
        <c:baseTimeUnit val="years"/>
      </c:dateAx>
      <c:valAx>
        <c:axId val="43830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828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04320"/>
        <c:axId val="45706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04320"/>
        <c:axId val="45706240"/>
      </c:lineChart>
      <c:dateAx>
        <c:axId val="45704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706240"/>
        <c:crosses val="autoZero"/>
        <c:auto val="1"/>
        <c:lblOffset val="100"/>
        <c:baseTimeUnit val="years"/>
      </c:dateAx>
      <c:valAx>
        <c:axId val="45706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5704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40960"/>
        <c:axId val="44042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40960"/>
        <c:axId val="44042880"/>
      </c:lineChart>
      <c:dateAx>
        <c:axId val="4404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042880"/>
        <c:crosses val="autoZero"/>
        <c:auto val="1"/>
        <c:lblOffset val="100"/>
        <c:baseTimeUnit val="years"/>
      </c:dateAx>
      <c:valAx>
        <c:axId val="44042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040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77440"/>
        <c:axId val="44079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9.5</c:v>
                </c:pt>
                <c:pt idx="4">
                  <c:v>9.9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77440"/>
        <c:axId val="44079360"/>
      </c:lineChart>
      <c:dateAx>
        <c:axId val="44077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079360"/>
        <c:crosses val="autoZero"/>
        <c:auto val="1"/>
        <c:lblOffset val="100"/>
        <c:baseTimeUnit val="years"/>
      </c:dateAx>
      <c:valAx>
        <c:axId val="44079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077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0624"/>
        <c:axId val="45852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19</c:v>
                </c:pt>
                <c:pt idx="1">
                  <c:v>55</c:v>
                </c:pt>
                <c:pt idx="2">
                  <c:v>60</c:v>
                </c:pt>
                <c:pt idx="3">
                  <c:v>60</c:v>
                </c:pt>
                <c:pt idx="4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50624"/>
        <c:axId val="45852544"/>
      </c:lineChart>
      <c:dateAx>
        <c:axId val="4585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852544"/>
        <c:crosses val="autoZero"/>
        <c:auto val="1"/>
        <c:lblOffset val="100"/>
        <c:baseTimeUnit val="years"/>
      </c:dateAx>
      <c:valAx>
        <c:axId val="45852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5850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215.2</c:v>
                </c:pt>
                <c:pt idx="1">
                  <c:v>190.9</c:v>
                </c:pt>
                <c:pt idx="2">
                  <c:v>169.7</c:v>
                </c:pt>
                <c:pt idx="3">
                  <c:v>169.7</c:v>
                </c:pt>
                <c:pt idx="4">
                  <c:v>175.8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24000"/>
        <c:axId val="4543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181</c:v>
                </c:pt>
                <c:pt idx="2">
                  <c:v>182.1</c:v>
                </c:pt>
                <c:pt idx="3">
                  <c:v>184.8</c:v>
                </c:pt>
                <c:pt idx="4">
                  <c:v>182.5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24000"/>
        <c:axId val="45434368"/>
      </c:lineChart>
      <c:dateAx>
        <c:axId val="45424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434368"/>
        <c:crosses val="autoZero"/>
        <c:auto val="1"/>
        <c:lblOffset val="100"/>
        <c:baseTimeUnit val="years"/>
      </c:dateAx>
      <c:valAx>
        <c:axId val="4543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5424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88.3</c:v>
                </c:pt>
                <c:pt idx="1">
                  <c:v>83.8</c:v>
                </c:pt>
                <c:pt idx="2">
                  <c:v>66.900000000000006</c:v>
                </c:pt>
                <c:pt idx="3">
                  <c:v>79.7</c:v>
                </c:pt>
                <c:pt idx="4">
                  <c:v>81.7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2288"/>
        <c:axId val="4547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38.799999999999997</c:v>
                </c:pt>
                <c:pt idx="1">
                  <c:v>37.6</c:v>
                </c:pt>
                <c:pt idx="2">
                  <c:v>37.700000000000003</c:v>
                </c:pt>
                <c:pt idx="3">
                  <c:v>38.5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2288"/>
        <c:axId val="45474944"/>
      </c:lineChart>
      <c:dateAx>
        <c:axId val="4545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474944"/>
        <c:crosses val="autoZero"/>
        <c:auto val="1"/>
        <c:lblOffset val="100"/>
        <c:baseTimeUnit val="years"/>
      </c:dateAx>
      <c:valAx>
        <c:axId val="4547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54522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5407</c:v>
                </c:pt>
                <c:pt idx="1">
                  <c:v>4660</c:v>
                </c:pt>
                <c:pt idx="2">
                  <c:v>3250</c:v>
                </c:pt>
                <c:pt idx="3">
                  <c:v>3787</c:v>
                </c:pt>
                <c:pt idx="4">
                  <c:v>3846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21536"/>
        <c:axId val="4552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7659</c:v>
                </c:pt>
                <c:pt idx="1">
                  <c:v>6771</c:v>
                </c:pt>
                <c:pt idx="2">
                  <c:v>7055</c:v>
                </c:pt>
                <c:pt idx="3">
                  <c:v>8884</c:v>
                </c:pt>
                <c:pt idx="4">
                  <c:v>8279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21536"/>
        <c:axId val="45527808"/>
      </c:lineChart>
      <c:dateAx>
        <c:axId val="4552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527808"/>
        <c:crosses val="autoZero"/>
        <c:auto val="1"/>
        <c:lblOffset val="100"/>
        <c:baseTimeUnit val="years"/>
      </c:dateAx>
      <c:valAx>
        <c:axId val="4552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5521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ND15" sqref="ND15:NR30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愛媛県八幡浜市　中央駐車場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130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913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届出駐車場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18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33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120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131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852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617.79999999999995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302.10000000000002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497.4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553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215.2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190.9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169.7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169.7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175.8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356.8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366.4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317.5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467.9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385.1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9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10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11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9.5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9.9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182.5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181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182.1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184.8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182.5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134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132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88.3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83.8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66.900000000000006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79.7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81.7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5407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4660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3250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3787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3846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19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55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60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60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55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38.799999999999997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37.6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37.700000000000003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38.5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37.6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7659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6771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7055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8884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8279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133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71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10189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0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0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0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44.3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76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59.3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88.6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72.2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382043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7</v>
      </c>
      <c r="H6" s="61" t="str">
        <f>SUBSTITUTE(H8,"　","")</f>
        <v>愛媛県八幡浜市</v>
      </c>
      <c r="I6" s="61" t="str">
        <f t="shared" si="1"/>
        <v>中央駐車場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届出駐車場</v>
      </c>
      <c r="Q6" s="63" t="str">
        <f t="shared" si="1"/>
        <v>広場式</v>
      </c>
      <c r="R6" s="64">
        <f t="shared" si="1"/>
        <v>18</v>
      </c>
      <c r="S6" s="63" t="str">
        <f t="shared" si="1"/>
        <v>公共施設</v>
      </c>
      <c r="T6" s="63" t="str">
        <f t="shared" si="1"/>
        <v>無</v>
      </c>
      <c r="U6" s="64">
        <f t="shared" si="1"/>
        <v>913</v>
      </c>
      <c r="V6" s="64">
        <f t="shared" si="1"/>
        <v>33</v>
      </c>
      <c r="W6" s="64">
        <f t="shared" si="1"/>
        <v>120</v>
      </c>
      <c r="X6" s="63" t="str">
        <f t="shared" si="1"/>
        <v>代行制</v>
      </c>
      <c r="Y6" s="65">
        <f>IF(Y8="-",NA(),Y8)</f>
        <v>852</v>
      </c>
      <c r="Z6" s="65">
        <f t="shared" ref="Z6:AH6" si="2">IF(Z8="-",NA(),Z8)</f>
        <v>617.79999999999995</v>
      </c>
      <c r="AA6" s="65">
        <f t="shared" si="2"/>
        <v>302.10000000000002</v>
      </c>
      <c r="AB6" s="65">
        <f t="shared" si="2"/>
        <v>497.4</v>
      </c>
      <c r="AC6" s="65">
        <f t="shared" si="2"/>
        <v>553</v>
      </c>
      <c r="AD6" s="65">
        <f t="shared" si="2"/>
        <v>356.8</v>
      </c>
      <c r="AE6" s="65">
        <f t="shared" si="2"/>
        <v>366.4</v>
      </c>
      <c r="AF6" s="65">
        <f t="shared" si="2"/>
        <v>317.5</v>
      </c>
      <c r="AG6" s="65">
        <f t="shared" si="2"/>
        <v>467.9</v>
      </c>
      <c r="AH6" s="65">
        <f t="shared" si="2"/>
        <v>385.1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9</v>
      </c>
      <c r="AP6" s="65">
        <f t="shared" si="3"/>
        <v>10</v>
      </c>
      <c r="AQ6" s="65">
        <f t="shared" si="3"/>
        <v>11</v>
      </c>
      <c r="AR6" s="65">
        <f t="shared" si="3"/>
        <v>9.5</v>
      </c>
      <c r="AS6" s="65">
        <f t="shared" si="3"/>
        <v>9.9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19</v>
      </c>
      <c r="BA6" s="66">
        <f t="shared" si="4"/>
        <v>55</v>
      </c>
      <c r="BB6" s="66">
        <f t="shared" si="4"/>
        <v>60</v>
      </c>
      <c r="BC6" s="66">
        <f t="shared" si="4"/>
        <v>60</v>
      </c>
      <c r="BD6" s="66">
        <f t="shared" si="4"/>
        <v>55</v>
      </c>
      <c r="BE6" s="64" t="str">
        <f>IF(BE8="-","",IF(BE8="-","【-】","【"&amp;SUBSTITUTE(TEXT(BE8,"#,##0"),"-","△")&amp;"】"))</f>
        <v>【140】</v>
      </c>
      <c r="BF6" s="65">
        <f>IF(BF8="-",NA(),BF8)</f>
        <v>88.3</v>
      </c>
      <c r="BG6" s="65">
        <f t="shared" ref="BG6:BO6" si="5">IF(BG8="-",NA(),BG8)</f>
        <v>83.8</v>
      </c>
      <c r="BH6" s="65">
        <f t="shared" si="5"/>
        <v>66.900000000000006</v>
      </c>
      <c r="BI6" s="65">
        <f t="shared" si="5"/>
        <v>79.7</v>
      </c>
      <c r="BJ6" s="65">
        <f t="shared" si="5"/>
        <v>81.7</v>
      </c>
      <c r="BK6" s="65">
        <f t="shared" si="5"/>
        <v>38.799999999999997</v>
      </c>
      <c r="BL6" s="65">
        <f t="shared" si="5"/>
        <v>37.6</v>
      </c>
      <c r="BM6" s="65">
        <f t="shared" si="5"/>
        <v>37.700000000000003</v>
      </c>
      <c r="BN6" s="65">
        <f t="shared" si="5"/>
        <v>38.5</v>
      </c>
      <c r="BO6" s="65">
        <f t="shared" si="5"/>
        <v>37.6</v>
      </c>
      <c r="BP6" s="62" t="str">
        <f>IF(BP8="-","",IF(BP8="-","【-】","【"&amp;SUBSTITUTE(TEXT(BP8,"#,##0.0"),"-","△")&amp;"】"))</f>
        <v>【45.2】</v>
      </c>
      <c r="BQ6" s="66">
        <f>IF(BQ8="-",NA(),BQ8)</f>
        <v>5407</v>
      </c>
      <c r="BR6" s="66">
        <f t="shared" ref="BR6:BZ6" si="6">IF(BR8="-",NA(),BR8)</f>
        <v>4660</v>
      </c>
      <c r="BS6" s="66">
        <f t="shared" si="6"/>
        <v>3250</v>
      </c>
      <c r="BT6" s="66">
        <f t="shared" si="6"/>
        <v>3787</v>
      </c>
      <c r="BU6" s="66">
        <f t="shared" si="6"/>
        <v>3846</v>
      </c>
      <c r="BV6" s="66">
        <f t="shared" si="6"/>
        <v>7659</v>
      </c>
      <c r="BW6" s="66">
        <f t="shared" si="6"/>
        <v>6771</v>
      </c>
      <c r="BX6" s="66">
        <f t="shared" si="6"/>
        <v>7055</v>
      </c>
      <c r="BY6" s="66">
        <f t="shared" si="6"/>
        <v>8884</v>
      </c>
      <c r="BZ6" s="66">
        <f t="shared" si="6"/>
        <v>8279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71</v>
      </c>
      <c r="CN6" s="64">
        <f t="shared" si="7"/>
        <v>10189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44.3</v>
      </c>
      <c r="DF6" s="65">
        <f t="shared" si="8"/>
        <v>76</v>
      </c>
      <c r="DG6" s="65">
        <f t="shared" si="8"/>
        <v>59.3</v>
      </c>
      <c r="DH6" s="65">
        <f t="shared" si="8"/>
        <v>88.6</v>
      </c>
      <c r="DI6" s="65">
        <f t="shared" si="8"/>
        <v>72.2</v>
      </c>
      <c r="DJ6" s="62" t="str">
        <f>IF(DJ8="-","",IF(DJ8="-","【-】","【"&amp;SUBSTITUTE(TEXT(DJ8,"#,##0.0"),"-","△")&amp;"】"))</f>
        <v>【122.6】</v>
      </c>
      <c r="DK6" s="65">
        <f>IF(DK8="-",NA(),DK8)</f>
        <v>215.2</v>
      </c>
      <c r="DL6" s="65">
        <f t="shared" ref="DL6:DT6" si="9">IF(DL8="-",NA(),DL8)</f>
        <v>190.9</v>
      </c>
      <c r="DM6" s="65">
        <f t="shared" si="9"/>
        <v>169.7</v>
      </c>
      <c r="DN6" s="65">
        <f t="shared" si="9"/>
        <v>169.7</v>
      </c>
      <c r="DO6" s="65">
        <f t="shared" si="9"/>
        <v>175.8</v>
      </c>
      <c r="DP6" s="65">
        <f t="shared" si="9"/>
        <v>182.5</v>
      </c>
      <c r="DQ6" s="65">
        <f t="shared" si="9"/>
        <v>181</v>
      </c>
      <c r="DR6" s="65">
        <f t="shared" si="9"/>
        <v>182.1</v>
      </c>
      <c r="DS6" s="65">
        <f t="shared" si="9"/>
        <v>184.8</v>
      </c>
      <c r="DT6" s="65">
        <f t="shared" si="9"/>
        <v>182.5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382043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7</v>
      </c>
      <c r="H7" s="61" t="str">
        <f t="shared" si="10"/>
        <v>愛媛県　八幡浜市</v>
      </c>
      <c r="I7" s="61" t="str">
        <f t="shared" si="10"/>
        <v>中央駐車場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届出駐車場</v>
      </c>
      <c r="Q7" s="63" t="str">
        <f t="shared" si="10"/>
        <v>広場式</v>
      </c>
      <c r="R7" s="64">
        <f t="shared" si="10"/>
        <v>18</v>
      </c>
      <c r="S7" s="63" t="str">
        <f t="shared" si="10"/>
        <v>公共施設</v>
      </c>
      <c r="T7" s="63" t="str">
        <f t="shared" si="10"/>
        <v>無</v>
      </c>
      <c r="U7" s="64">
        <f t="shared" si="10"/>
        <v>913</v>
      </c>
      <c r="V7" s="64">
        <f t="shared" si="10"/>
        <v>33</v>
      </c>
      <c r="W7" s="64">
        <f t="shared" si="10"/>
        <v>120</v>
      </c>
      <c r="X7" s="63" t="str">
        <f t="shared" si="10"/>
        <v>代行制</v>
      </c>
      <c r="Y7" s="65">
        <f>Y8</f>
        <v>852</v>
      </c>
      <c r="Z7" s="65">
        <f t="shared" ref="Z7:AH7" si="11">Z8</f>
        <v>617.79999999999995</v>
      </c>
      <c r="AA7" s="65">
        <f t="shared" si="11"/>
        <v>302.10000000000002</v>
      </c>
      <c r="AB7" s="65">
        <f t="shared" si="11"/>
        <v>497.4</v>
      </c>
      <c r="AC7" s="65">
        <f t="shared" si="11"/>
        <v>553</v>
      </c>
      <c r="AD7" s="65">
        <f t="shared" si="11"/>
        <v>356.8</v>
      </c>
      <c r="AE7" s="65">
        <f t="shared" si="11"/>
        <v>366.4</v>
      </c>
      <c r="AF7" s="65">
        <f t="shared" si="11"/>
        <v>317.5</v>
      </c>
      <c r="AG7" s="65">
        <f t="shared" si="11"/>
        <v>467.9</v>
      </c>
      <c r="AH7" s="65">
        <f t="shared" si="11"/>
        <v>385.1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9</v>
      </c>
      <c r="AP7" s="65">
        <f t="shared" si="12"/>
        <v>10</v>
      </c>
      <c r="AQ7" s="65">
        <f t="shared" si="12"/>
        <v>11</v>
      </c>
      <c r="AR7" s="65">
        <f t="shared" si="12"/>
        <v>9.5</v>
      </c>
      <c r="AS7" s="65">
        <f t="shared" si="12"/>
        <v>9.9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19</v>
      </c>
      <c r="BA7" s="66">
        <f t="shared" si="13"/>
        <v>55</v>
      </c>
      <c r="BB7" s="66">
        <f t="shared" si="13"/>
        <v>60</v>
      </c>
      <c r="BC7" s="66">
        <f t="shared" si="13"/>
        <v>60</v>
      </c>
      <c r="BD7" s="66">
        <f t="shared" si="13"/>
        <v>55</v>
      </c>
      <c r="BE7" s="64"/>
      <c r="BF7" s="65">
        <f>BF8</f>
        <v>88.3</v>
      </c>
      <c r="BG7" s="65">
        <f t="shared" ref="BG7:BO7" si="14">BG8</f>
        <v>83.8</v>
      </c>
      <c r="BH7" s="65">
        <f t="shared" si="14"/>
        <v>66.900000000000006</v>
      </c>
      <c r="BI7" s="65">
        <f t="shared" si="14"/>
        <v>79.7</v>
      </c>
      <c r="BJ7" s="65">
        <f t="shared" si="14"/>
        <v>81.7</v>
      </c>
      <c r="BK7" s="65">
        <f t="shared" si="14"/>
        <v>38.799999999999997</v>
      </c>
      <c r="BL7" s="65">
        <f t="shared" si="14"/>
        <v>37.6</v>
      </c>
      <c r="BM7" s="65">
        <f t="shared" si="14"/>
        <v>37.700000000000003</v>
      </c>
      <c r="BN7" s="65">
        <f t="shared" si="14"/>
        <v>38.5</v>
      </c>
      <c r="BO7" s="65">
        <f t="shared" si="14"/>
        <v>37.6</v>
      </c>
      <c r="BP7" s="62"/>
      <c r="BQ7" s="66">
        <f>BQ8</f>
        <v>5407</v>
      </c>
      <c r="BR7" s="66">
        <f t="shared" ref="BR7:BZ7" si="15">BR8</f>
        <v>4660</v>
      </c>
      <c r="BS7" s="66">
        <f t="shared" si="15"/>
        <v>3250</v>
      </c>
      <c r="BT7" s="66">
        <f t="shared" si="15"/>
        <v>3787</v>
      </c>
      <c r="BU7" s="66">
        <f t="shared" si="15"/>
        <v>3846</v>
      </c>
      <c r="BV7" s="66">
        <f t="shared" si="15"/>
        <v>7659</v>
      </c>
      <c r="BW7" s="66">
        <f t="shared" si="15"/>
        <v>6771</v>
      </c>
      <c r="BX7" s="66">
        <f t="shared" si="15"/>
        <v>7055</v>
      </c>
      <c r="BY7" s="66">
        <f t="shared" si="15"/>
        <v>8884</v>
      </c>
      <c r="BZ7" s="66">
        <f t="shared" si="15"/>
        <v>8279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71</v>
      </c>
      <c r="CN7" s="64">
        <f>CN8</f>
        <v>10189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44.3</v>
      </c>
      <c r="DF7" s="65">
        <f t="shared" si="16"/>
        <v>76</v>
      </c>
      <c r="DG7" s="65">
        <f t="shared" si="16"/>
        <v>59.3</v>
      </c>
      <c r="DH7" s="65">
        <f t="shared" si="16"/>
        <v>88.6</v>
      </c>
      <c r="DI7" s="65">
        <f t="shared" si="16"/>
        <v>72.2</v>
      </c>
      <c r="DJ7" s="62"/>
      <c r="DK7" s="65">
        <f>DK8</f>
        <v>215.2</v>
      </c>
      <c r="DL7" s="65">
        <f t="shared" ref="DL7:DT7" si="17">DL8</f>
        <v>190.9</v>
      </c>
      <c r="DM7" s="65">
        <f t="shared" si="17"/>
        <v>169.7</v>
      </c>
      <c r="DN7" s="65">
        <f t="shared" si="17"/>
        <v>169.7</v>
      </c>
      <c r="DO7" s="65">
        <f t="shared" si="17"/>
        <v>175.8</v>
      </c>
      <c r="DP7" s="65">
        <f t="shared" si="17"/>
        <v>182.5</v>
      </c>
      <c r="DQ7" s="65">
        <f t="shared" si="17"/>
        <v>181</v>
      </c>
      <c r="DR7" s="65">
        <f t="shared" si="17"/>
        <v>182.1</v>
      </c>
      <c r="DS7" s="65">
        <f t="shared" si="17"/>
        <v>184.8</v>
      </c>
      <c r="DT7" s="65">
        <f t="shared" si="17"/>
        <v>182.5</v>
      </c>
      <c r="DU7" s="62"/>
    </row>
    <row r="8" spans="1:125" s="67" customFormat="1">
      <c r="A8" s="50"/>
      <c r="B8" s="68">
        <v>2016</v>
      </c>
      <c r="C8" s="68">
        <v>382043</v>
      </c>
      <c r="D8" s="68">
        <v>47</v>
      </c>
      <c r="E8" s="68">
        <v>14</v>
      </c>
      <c r="F8" s="68">
        <v>0</v>
      </c>
      <c r="G8" s="68">
        <v>7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>
        <v>18</v>
      </c>
      <c r="S8" s="70" t="s">
        <v>122</v>
      </c>
      <c r="T8" s="70" t="s">
        <v>123</v>
      </c>
      <c r="U8" s="71">
        <v>913</v>
      </c>
      <c r="V8" s="71">
        <v>33</v>
      </c>
      <c r="W8" s="71">
        <v>120</v>
      </c>
      <c r="X8" s="70" t="s">
        <v>124</v>
      </c>
      <c r="Y8" s="72">
        <v>852</v>
      </c>
      <c r="Z8" s="72">
        <v>617.79999999999995</v>
      </c>
      <c r="AA8" s="72">
        <v>302.10000000000002</v>
      </c>
      <c r="AB8" s="72">
        <v>497.4</v>
      </c>
      <c r="AC8" s="72">
        <v>553</v>
      </c>
      <c r="AD8" s="72">
        <v>356.8</v>
      </c>
      <c r="AE8" s="72">
        <v>366.4</v>
      </c>
      <c r="AF8" s="72">
        <v>317.5</v>
      </c>
      <c r="AG8" s="72">
        <v>467.9</v>
      </c>
      <c r="AH8" s="72">
        <v>385.1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9</v>
      </c>
      <c r="AP8" s="72">
        <v>10</v>
      </c>
      <c r="AQ8" s="72">
        <v>11</v>
      </c>
      <c r="AR8" s="72">
        <v>9.5</v>
      </c>
      <c r="AS8" s="72">
        <v>9.9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19</v>
      </c>
      <c r="BA8" s="73">
        <v>55</v>
      </c>
      <c r="BB8" s="73">
        <v>60</v>
      </c>
      <c r="BC8" s="73">
        <v>60</v>
      </c>
      <c r="BD8" s="73">
        <v>55</v>
      </c>
      <c r="BE8" s="73">
        <v>140</v>
      </c>
      <c r="BF8" s="72">
        <v>88.3</v>
      </c>
      <c r="BG8" s="72">
        <v>83.8</v>
      </c>
      <c r="BH8" s="72">
        <v>66.900000000000006</v>
      </c>
      <c r="BI8" s="72">
        <v>79.7</v>
      </c>
      <c r="BJ8" s="72">
        <v>81.7</v>
      </c>
      <c r="BK8" s="72">
        <v>38.799999999999997</v>
      </c>
      <c r="BL8" s="72">
        <v>37.6</v>
      </c>
      <c r="BM8" s="72">
        <v>37.700000000000003</v>
      </c>
      <c r="BN8" s="72">
        <v>38.5</v>
      </c>
      <c r="BO8" s="72">
        <v>37.6</v>
      </c>
      <c r="BP8" s="69">
        <v>45.2</v>
      </c>
      <c r="BQ8" s="73">
        <v>5407</v>
      </c>
      <c r="BR8" s="73">
        <v>4660</v>
      </c>
      <c r="BS8" s="73">
        <v>3250</v>
      </c>
      <c r="BT8" s="74">
        <v>3787</v>
      </c>
      <c r="BU8" s="74">
        <v>3846</v>
      </c>
      <c r="BV8" s="73">
        <v>7659</v>
      </c>
      <c r="BW8" s="73">
        <v>6771</v>
      </c>
      <c r="BX8" s="73">
        <v>7055</v>
      </c>
      <c r="BY8" s="73">
        <v>8884</v>
      </c>
      <c r="BZ8" s="73">
        <v>8279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71</v>
      </c>
      <c r="CN8" s="71">
        <v>10189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44.3</v>
      </c>
      <c r="DF8" s="72">
        <v>76</v>
      </c>
      <c r="DG8" s="72">
        <v>59.3</v>
      </c>
      <c r="DH8" s="72">
        <v>88.6</v>
      </c>
      <c r="DI8" s="72">
        <v>72.2</v>
      </c>
      <c r="DJ8" s="69">
        <v>122.6</v>
      </c>
      <c r="DK8" s="72">
        <v>215.2</v>
      </c>
      <c r="DL8" s="72">
        <v>190.9</v>
      </c>
      <c r="DM8" s="72">
        <v>169.7</v>
      </c>
      <c r="DN8" s="72">
        <v>169.7</v>
      </c>
      <c r="DO8" s="72">
        <v>175.8</v>
      </c>
      <c r="DP8" s="72">
        <v>182.5</v>
      </c>
      <c r="DQ8" s="72">
        <v>181</v>
      </c>
      <c r="DR8" s="72">
        <v>182.1</v>
      </c>
      <c r="DS8" s="72">
        <v>184.8</v>
      </c>
      <c r="DT8" s="72">
        <v>182.5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125</v>
      </c>
      <c r="C10" s="79" t="s">
        <v>126</v>
      </c>
      <c r="D10" s="79" t="s">
        <v>127</v>
      </c>
      <c r="E10" s="79" t="s">
        <v>128</v>
      </c>
      <c r="F10" s="79" t="s">
        <v>129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YWH1892</cp:lastModifiedBy>
  <cp:lastPrinted>2018-03-19T06:06:29Z</cp:lastPrinted>
  <dcterms:created xsi:type="dcterms:W3CDTF">2018-02-09T01:53:19Z</dcterms:created>
  <dcterms:modified xsi:type="dcterms:W3CDTF">2018-03-19T06:06:31Z</dcterms:modified>
  <cp:category/>
</cp:coreProperties>
</file>