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1455" windowWidth="12750" windowHeight="9060" activeTab="0"/>
  </bookViews>
  <sheets>
    <sheet name="使用方法" sheetId="1" r:id="rId1"/>
    <sheet name="1年目" sheetId="2" r:id="rId2"/>
    <sheet name="１年目グラフ" sheetId="3" r:id="rId3"/>
    <sheet name="２年目" sheetId="4" r:id="rId4"/>
    <sheet name="２年目グラフ" sheetId="5" r:id="rId5"/>
    <sheet name="1、2年目の比較" sheetId="6" r:id="rId6"/>
  </sheets>
  <definedNames>
    <definedName name="_xlnm.Print_Area" localSheetId="5">'1、2年目の比較'!$A$1:$R$33</definedName>
    <definedName name="_xlnm.Print_Area" localSheetId="2">'１年目グラフ'!$B$1:$S$47</definedName>
    <definedName name="_xlnm.Print_Area" localSheetId="3">'２年目'!$A$1:$P$103</definedName>
    <definedName name="_xlnm.Print_Area" localSheetId="4">'２年目グラフ'!$B$1:$S$46</definedName>
  </definedNames>
  <calcPr fullCalcOnLoad="1"/>
</workbook>
</file>

<file path=xl/sharedStrings.xml><?xml version="1.0" encoding="utf-8"?>
<sst xmlns="http://schemas.openxmlformats.org/spreadsheetml/2006/main" count="810" uniqueCount="58">
  <si>
    <t>項目</t>
  </si>
  <si>
    <t>使用量</t>
  </si>
  <si>
    <t>月</t>
  </si>
  <si>
    <t>電気（kWh）</t>
  </si>
  <si>
    <t>人</t>
  </si>
  <si>
    <t>軽油（ｌ）</t>
  </si>
  <si>
    <t>灯油（ｌ）</t>
  </si>
  <si>
    <t>ガソリン（ｌ）</t>
  </si>
  <si>
    <t>上　　期　　計</t>
  </si>
  <si>
    <t>下　　期　　計</t>
  </si>
  <si>
    <t>年　 度　 計</t>
  </si>
  <si>
    <t>ごみ(kg)</t>
  </si>
  <si>
    <t>年度</t>
  </si>
  <si>
    <t>○ご家族の人数を入力してください</t>
  </si>
  <si>
    <t>アルミ缶(本)</t>
  </si>
  <si>
    <t>スチール缶(本)</t>
  </si>
  <si>
    <t>ペットボトル(本)</t>
  </si>
  <si>
    <t>ガラスビン(本)</t>
  </si>
  <si>
    <t>牛乳パック(本)</t>
  </si>
  <si>
    <t>食品トレイ(枚)</t>
  </si>
  <si>
    <t>合　　計</t>
  </si>
  <si>
    <t>排出量(kg)</t>
  </si>
  <si>
    <t>金額(円)</t>
  </si>
  <si>
    <t>円</t>
  </si>
  <si>
    <t>合計</t>
  </si>
  <si>
    <t>　　　・1ヶ月あたりの料金は</t>
  </si>
  <si>
    <t>本</t>
  </si>
  <si>
    <t>枚</t>
  </si>
  <si>
    <r>
      <t>CO</t>
    </r>
    <r>
      <rPr>
        <vertAlign val="subscript"/>
        <sz val="12"/>
        <rFont val="ＭＳ Ｐゴシック"/>
        <family val="3"/>
      </rPr>
      <t>2</t>
    </r>
    <r>
      <rPr>
        <sz val="12"/>
        <rFont val="ＭＳ Ｐゴシック"/>
        <family val="3"/>
      </rPr>
      <t>　　　　　　排出係数</t>
    </r>
  </si>
  <si>
    <t>kWh</t>
  </si>
  <si>
    <r>
      <t>m</t>
    </r>
    <r>
      <rPr>
        <vertAlign val="superscript"/>
        <sz val="12"/>
        <rFont val="ＭＳ Ｐゴシック"/>
        <family val="3"/>
      </rPr>
      <t>3</t>
    </r>
  </si>
  <si>
    <t>l</t>
  </si>
  <si>
    <t>l</t>
  </si>
  <si>
    <r>
      <t>水（m</t>
    </r>
    <r>
      <rPr>
        <vertAlign val="superscript"/>
        <sz val="12"/>
        <rFont val="ＭＳ Ｐゴシック"/>
        <family val="3"/>
      </rPr>
      <t>3</t>
    </r>
    <r>
      <rPr>
        <sz val="12"/>
        <rFont val="ＭＳ Ｐゴシック"/>
        <family val="3"/>
      </rPr>
      <t>）</t>
    </r>
  </si>
  <si>
    <r>
      <t>m</t>
    </r>
    <r>
      <rPr>
        <vertAlign val="superscript"/>
        <sz val="12"/>
        <rFont val="ＭＳ Ｐゴシック"/>
        <family val="3"/>
      </rPr>
      <t>3</t>
    </r>
  </si>
  <si>
    <t>kg</t>
  </si>
  <si>
    <r>
      <t>一人当たりのCO</t>
    </r>
    <r>
      <rPr>
        <vertAlign val="subscript"/>
        <sz val="12"/>
        <rFont val="ＭＳ Ｐゴシック"/>
        <family val="3"/>
      </rPr>
      <t>2</t>
    </r>
    <r>
      <rPr>
        <sz val="12"/>
        <rFont val="ＭＳ Ｐゴシック"/>
        <family val="3"/>
      </rPr>
      <t>排出量
（kg-CO</t>
    </r>
    <r>
      <rPr>
        <vertAlign val="subscript"/>
        <sz val="12"/>
        <rFont val="ＭＳ Ｐゴシック"/>
        <family val="3"/>
      </rPr>
      <t>2</t>
    </r>
    <r>
      <rPr>
        <sz val="12"/>
        <rFont val="ＭＳ Ｐゴシック"/>
        <family val="3"/>
      </rPr>
      <t>）</t>
    </r>
  </si>
  <si>
    <r>
      <t>一人当たりのCO</t>
    </r>
    <r>
      <rPr>
        <vertAlign val="subscript"/>
        <sz val="12"/>
        <rFont val="ＭＳ Ｐゴシック"/>
        <family val="3"/>
      </rPr>
      <t>2</t>
    </r>
    <r>
      <rPr>
        <sz val="12"/>
        <rFont val="ＭＳ Ｐゴシック"/>
        <family val="3"/>
      </rPr>
      <t>排出量
（kg-CO</t>
    </r>
    <r>
      <rPr>
        <vertAlign val="subscript"/>
        <sz val="12"/>
        <rFont val="ＭＳ Ｐゴシック"/>
        <family val="3"/>
      </rPr>
      <t>2</t>
    </r>
    <r>
      <rPr>
        <sz val="12"/>
        <rFont val="ＭＳ Ｐゴシック"/>
        <family val="3"/>
      </rPr>
      <t>）</t>
    </r>
  </si>
  <si>
    <t>平成</t>
  </si>
  <si>
    <t>○年度を入力してください</t>
  </si>
  <si>
    <r>
      <t>　　　・1ヶ月あたりのCO</t>
    </r>
    <r>
      <rPr>
        <vertAlign val="subscript"/>
        <sz val="18"/>
        <rFont val="ＭＳ Ｐゴシック"/>
        <family val="3"/>
      </rPr>
      <t>2</t>
    </r>
    <r>
      <rPr>
        <sz val="18"/>
        <rFont val="ＭＳ Ｐゴシック"/>
        <family val="3"/>
      </rPr>
      <t>排出量は</t>
    </r>
  </si>
  <si>
    <r>
      <t>kg-CO</t>
    </r>
    <r>
      <rPr>
        <b/>
        <vertAlign val="subscript"/>
        <sz val="18"/>
        <rFont val="ＭＳ Ｐゴシック"/>
        <family val="3"/>
      </rPr>
      <t>2</t>
    </r>
  </si>
  <si>
    <t>前年同月実績との比較</t>
  </si>
  <si>
    <t>前年同期実績との比較</t>
  </si>
  <si>
    <t>前年同月との増減比較</t>
  </si>
  <si>
    <t>となっています。</t>
  </si>
  <si>
    <t>1年目との比較</t>
  </si>
  <si>
    <t>1年目と比較して、</t>
  </si>
  <si>
    <r>
      <t>CO</t>
    </r>
    <r>
      <rPr>
        <vertAlign val="subscript"/>
        <sz val="9"/>
        <color indexed="9"/>
        <rFont val="ＭＳ Ｐゴシック"/>
        <family val="3"/>
      </rPr>
      <t>2</t>
    </r>
    <r>
      <rPr>
        <sz val="9"/>
        <color indexed="9"/>
        <rFont val="ＭＳ Ｐゴシック"/>
        <family val="3"/>
      </rPr>
      <t>排出係数</t>
    </r>
  </si>
  <si>
    <r>
      <t>都市ガス（m</t>
    </r>
    <r>
      <rPr>
        <vertAlign val="superscript"/>
        <sz val="9"/>
        <color indexed="9"/>
        <rFont val="ＭＳ Ｐゴシック"/>
        <family val="3"/>
      </rPr>
      <t>3</t>
    </r>
    <r>
      <rPr>
        <sz val="9"/>
        <color indexed="9"/>
        <rFont val="ＭＳ Ｐゴシック"/>
        <family val="3"/>
      </rPr>
      <t>）</t>
    </r>
  </si>
  <si>
    <r>
      <t>LPガス（m</t>
    </r>
    <r>
      <rPr>
        <vertAlign val="superscript"/>
        <sz val="9"/>
        <color indexed="9"/>
        <rFont val="ＭＳ Ｐゴシック"/>
        <family val="3"/>
      </rPr>
      <t>3</t>
    </r>
    <r>
      <rPr>
        <sz val="9"/>
        <color indexed="9"/>
        <rFont val="ＭＳ Ｐゴシック"/>
        <family val="3"/>
      </rPr>
      <t>）</t>
    </r>
  </si>
  <si>
    <r>
      <t>水（m</t>
    </r>
    <r>
      <rPr>
        <vertAlign val="superscript"/>
        <sz val="9"/>
        <color indexed="9"/>
        <rFont val="ＭＳ Ｐゴシック"/>
        <family val="3"/>
      </rPr>
      <t>3</t>
    </r>
    <r>
      <rPr>
        <sz val="9"/>
        <color indexed="9"/>
        <rFont val="ＭＳ Ｐゴシック"/>
        <family val="3"/>
      </rPr>
      <t>）</t>
    </r>
  </si>
  <si>
    <r>
      <t>LPガス（m</t>
    </r>
    <r>
      <rPr>
        <vertAlign val="superscript"/>
        <sz val="9"/>
        <color indexed="9"/>
        <rFont val="ＭＳ Ｐゴシック"/>
        <family val="3"/>
      </rPr>
      <t>3</t>
    </r>
    <r>
      <rPr>
        <sz val="9"/>
        <color indexed="9"/>
        <rFont val="ＭＳ Ｐゴシック"/>
        <family val="3"/>
      </rPr>
      <t>）</t>
    </r>
  </si>
  <si>
    <t>やわたはま版　環境家計簿の使い方</t>
  </si>
  <si>
    <t>ℓ</t>
  </si>
  <si>
    <t>ℓ</t>
  </si>
  <si>
    <r>
      <t>プロパンガス（m</t>
    </r>
    <r>
      <rPr>
        <vertAlign val="superscript"/>
        <sz val="12"/>
        <rFont val="ＭＳ Ｐゴシック"/>
        <family val="3"/>
      </rPr>
      <t>3</t>
    </r>
    <r>
      <rPr>
        <sz val="12"/>
        <rFont val="ＭＳ Ｐゴシック"/>
        <family val="3"/>
      </rPr>
      <t>）</t>
    </r>
  </si>
  <si>
    <t>ごみ焼却分(kg)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</si>
</sst>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#,##0.0_);[Red]\(#,##0.0\)"/>
    <numFmt numFmtId="179" formatCode="#,##0.00_);[Red]\(#,##0.00\)"/>
    <numFmt numFmtId="180" formatCode="#,##0.000_);[Red]\(#,##0.000\)"/>
    <numFmt numFmtId="181" formatCode="####&quot;年　度　　環　境　家　計　簿&quot;"/>
    <numFmt numFmtId="182" formatCode="####&quot; 年 度　　環　境　家　計　簿&quot;"/>
    <numFmt numFmtId="183" formatCode="&quot;平成&quot;##&quot;（&quot;####&quot;）&quot;&quot; 年 度　　環　境　家　計　簿&quot;"/>
    <numFmt numFmtId="184" formatCode="####&quot;年度　光熱費とＣＯ２排出量の推移（月別）&quot;"/>
    <numFmt numFmtId="185" formatCode="####&quot;年度　エネルギー費用とＣＯ２排出量の推移（月別）&quot;"/>
    <numFmt numFmtId="186" formatCode="#&quot;月&quot;"/>
    <numFmt numFmtId="187" formatCode="####&quot;年度　エネルギー費用とＣＯ２排出量のe推移（月別）&quot;"/>
    <numFmt numFmtId="188" formatCode="####&quot;年度　エネルギー費用とＣＯ２排出量の年間推移（月別）&quot;"/>
    <numFmt numFmtId="189" formatCode="####&quot;kg-CO2&quot;"/>
    <numFmt numFmtId="190" formatCode="#########&quot;　円&quot;"/>
    <numFmt numFmtId="191" formatCode="####&quot;　kg-CO2&quot;"/>
    <numFmt numFmtId="192" formatCode="#########&quot;円&quot;"/>
    <numFmt numFmtId="193" formatCode="####&quot;kg&quot;"/>
    <numFmt numFmtId="194" formatCode="####&quot;年度　CO2排出量および料金の月別推移&quot;"/>
    <numFmt numFmtId="195" formatCode="###,###,###&quot;円&quot;"/>
    <numFmt numFmtId="196" formatCode="###,###,###&quot;kg-CO2&quot;"/>
    <numFmt numFmtId="197" formatCode="###,###,###&quot;本&quot;"/>
    <numFmt numFmtId="198" formatCode="#,###&quot;kg&quot;"/>
    <numFmt numFmtId="199" formatCode="&quot;平 成 &quot;####&quot; 年 度　　環　境　家　計　簿&quot;"/>
    <numFmt numFmtId="200" formatCode="&quot;平成&quot;####&quot;年度　CO2排出量および料金の月別推移&quot;"/>
    <numFmt numFmtId="201" formatCode="#,##0_ "/>
    <numFmt numFmtId="202" formatCode="###,###,###&quot;kg&quot;"/>
    <numFmt numFmtId="203" formatCode="###,###,##0&quot;kg&quot;"/>
    <numFmt numFmtId="204" formatCode="###,###,##0&quot;円&quot;"/>
    <numFmt numFmtId="205" formatCode="0.000000"/>
    <numFmt numFmtId="206" formatCode="0.00000"/>
    <numFmt numFmtId="207" formatCode="0.0000"/>
    <numFmt numFmtId="208" formatCode="0.000"/>
  </numFmts>
  <fonts count="28">
    <font>
      <sz val="11"/>
      <name val="ＭＳ 明朝"/>
      <family val="1"/>
    </font>
    <font>
      <sz val="6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2"/>
      <name val="HG丸ｺﾞｼｯｸM-PRO"/>
      <family val="3"/>
    </font>
    <font>
      <vertAlign val="subscript"/>
      <sz val="12"/>
      <name val="HG丸ｺﾞｼｯｸM-PRO"/>
      <family val="3"/>
    </font>
    <font>
      <sz val="14"/>
      <name val="HG丸ｺﾞｼｯｸM-PRO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vertAlign val="subscript"/>
      <sz val="12"/>
      <name val="ＭＳ Ｐゴシック"/>
      <family val="3"/>
    </font>
    <font>
      <sz val="11"/>
      <name val="ＭＳ Ｐゴシック"/>
      <family val="3"/>
    </font>
    <font>
      <vertAlign val="superscript"/>
      <sz val="12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vertAlign val="subscript"/>
      <sz val="14"/>
      <name val="ＭＳ Ｐゴシック"/>
      <family val="3"/>
    </font>
    <font>
      <sz val="18"/>
      <name val="ＭＳ 明朝"/>
      <family val="1"/>
    </font>
    <font>
      <b/>
      <sz val="18"/>
      <name val="ＭＳ 明朝"/>
      <family val="1"/>
    </font>
    <font>
      <vertAlign val="subscript"/>
      <sz val="18"/>
      <name val="ＭＳ Ｐゴシック"/>
      <family val="3"/>
    </font>
    <font>
      <b/>
      <vertAlign val="subscript"/>
      <sz val="18"/>
      <name val="ＭＳ Ｐゴシック"/>
      <family val="3"/>
    </font>
    <font>
      <sz val="11"/>
      <name val="ＭＳ ゴシック"/>
      <family val="3"/>
    </font>
    <font>
      <sz val="9"/>
      <color indexed="9"/>
      <name val="ＭＳ Ｐゴシック"/>
      <family val="3"/>
    </font>
    <font>
      <vertAlign val="subscript"/>
      <sz val="9"/>
      <color indexed="9"/>
      <name val="ＭＳ Ｐゴシック"/>
      <family val="3"/>
    </font>
    <font>
      <vertAlign val="superscript"/>
      <sz val="9"/>
      <color indexed="9"/>
      <name val="ＭＳ Ｐゴシック"/>
      <family val="3"/>
    </font>
    <font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 style="thin"/>
      <bottom style="medium"/>
      <diagonal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Up="1">
      <left style="thin"/>
      <right style="thin"/>
      <top style="thin"/>
      <bottom style="medium"/>
      <diagonal style="thin"/>
    </border>
    <border>
      <left style="medium"/>
      <right style="thin"/>
      <top style="thin"/>
      <bottom style="thin"/>
    </border>
    <border diagonalUp="1">
      <left style="medium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medium"/>
      <right>
        <color indexed="63"/>
      </right>
      <top style="thin"/>
      <bottom style="medium"/>
      <diagonal style="thin"/>
    </border>
    <border diagonalUp="1">
      <left>
        <color indexed="63"/>
      </left>
      <right style="thin"/>
      <top style="thin"/>
      <bottom style="medium"/>
      <diagonal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>
        <color indexed="17"/>
      </right>
      <top style="medium"/>
      <bottom>
        <color indexed="63"/>
      </bottom>
    </border>
    <border>
      <left style="thin">
        <color indexed="17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17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182" fontId="9" fillId="0" borderId="0" xfId="0" applyNumberFormat="1" applyFont="1" applyAlignment="1" applyProtection="1">
      <alignment horizontal="center" vertical="center"/>
      <protection hidden="1"/>
    </xf>
    <xf numFmtId="176" fontId="10" fillId="0" borderId="0" xfId="0" applyNumberFormat="1" applyFont="1" applyFill="1" applyAlignment="1" applyProtection="1">
      <alignment vertical="center"/>
      <protection hidden="1"/>
    </xf>
    <xf numFmtId="176" fontId="10" fillId="0" borderId="0" xfId="0" applyNumberFormat="1" applyFont="1" applyFill="1" applyAlignment="1" applyProtection="1" quotePrefix="1">
      <alignment horizontal="left" vertical="center"/>
      <protection hidden="1"/>
    </xf>
    <xf numFmtId="0" fontId="10" fillId="2" borderId="1" xfId="0" applyNumberFormat="1" applyFont="1" applyFill="1" applyBorder="1" applyAlignment="1" applyProtection="1">
      <alignment vertical="center"/>
      <protection locked="0"/>
    </xf>
    <xf numFmtId="176" fontId="10" fillId="2" borderId="1" xfId="0" applyNumberFormat="1" applyFont="1" applyFill="1" applyBorder="1" applyAlignment="1" applyProtection="1">
      <alignment vertical="center"/>
      <protection locked="0"/>
    </xf>
    <xf numFmtId="176" fontId="10" fillId="0" borderId="2" xfId="0" applyNumberFormat="1" applyFont="1" applyFill="1" applyBorder="1" applyAlignment="1" applyProtection="1">
      <alignment vertical="center"/>
      <protection hidden="1"/>
    </xf>
    <xf numFmtId="176" fontId="10" fillId="0" borderId="3" xfId="0" applyNumberFormat="1" applyFont="1" applyFill="1" applyBorder="1" applyAlignment="1" applyProtection="1">
      <alignment vertical="center"/>
      <protection hidden="1"/>
    </xf>
    <xf numFmtId="176" fontId="10" fillId="0" borderId="4" xfId="0" applyNumberFormat="1" applyFont="1" applyFill="1" applyBorder="1" applyAlignment="1" applyProtection="1">
      <alignment vertical="center"/>
      <protection hidden="1"/>
    </xf>
    <xf numFmtId="176" fontId="10" fillId="0" borderId="1" xfId="0" applyNumberFormat="1" applyFont="1" applyFill="1" applyBorder="1" applyAlignment="1" applyProtection="1">
      <alignment horizontal="center" vertical="center"/>
      <protection hidden="1"/>
    </xf>
    <xf numFmtId="176" fontId="10" fillId="0" borderId="5" xfId="0" applyNumberFormat="1" applyFont="1" applyFill="1" applyBorder="1" applyAlignment="1" applyProtection="1">
      <alignment horizontal="center" vertical="center"/>
      <protection hidden="1"/>
    </xf>
    <xf numFmtId="179" fontId="10" fillId="0" borderId="5" xfId="0" applyNumberFormat="1" applyFont="1" applyFill="1" applyBorder="1" applyAlignment="1" applyProtection="1">
      <alignment vertical="center"/>
      <protection hidden="1"/>
    </xf>
    <xf numFmtId="176" fontId="10" fillId="2" borderId="6" xfId="0" applyNumberFormat="1" applyFont="1" applyFill="1" applyBorder="1" applyAlignment="1" applyProtection="1">
      <alignment vertical="center"/>
      <protection locked="0"/>
    </xf>
    <xf numFmtId="176" fontId="10" fillId="0" borderId="1" xfId="0" applyNumberFormat="1" applyFont="1" applyFill="1" applyBorder="1" applyAlignment="1" applyProtection="1">
      <alignment vertical="center"/>
      <protection hidden="1"/>
    </xf>
    <xf numFmtId="176" fontId="10" fillId="2" borderId="5" xfId="17" applyNumberFormat="1" applyFont="1" applyFill="1" applyBorder="1" applyAlignment="1" applyProtection="1">
      <alignment vertical="center"/>
      <protection locked="0"/>
    </xf>
    <xf numFmtId="178" fontId="10" fillId="0" borderId="5" xfId="0" applyNumberFormat="1" applyFont="1" applyFill="1" applyBorder="1" applyAlignment="1" applyProtection="1">
      <alignment vertical="center"/>
      <protection hidden="1"/>
    </xf>
    <xf numFmtId="176" fontId="10" fillId="0" borderId="7" xfId="17" applyNumberFormat="1" applyFont="1" applyFill="1" applyBorder="1" applyAlignment="1" applyProtection="1">
      <alignment vertical="center"/>
      <protection hidden="1"/>
    </xf>
    <xf numFmtId="180" fontId="10" fillId="0" borderId="5" xfId="0" applyNumberFormat="1" applyFont="1" applyFill="1" applyBorder="1" applyAlignment="1" applyProtection="1">
      <alignment vertical="center"/>
      <protection hidden="1"/>
    </xf>
    <xf numFmtId="195" fontId="10" fillId="0" borderId="5" xfId="17" applyNumberFormat="1" applyFont="1" applyFill="1" applyBorder="1" applyAlignment="1" applyProtection="1">
      <alignment vertical="center"/>
      <protection hidden="1"/>
    </xf>
    <xf numFmtId="176" fontId="10" fillId="0" borderId="5" xfId="17" applyNumberFormat="1" applyFont="1" applyFill="1" applyBorder="1" applyAlignment="1" applyProtection="1">
      <alignment vertical="center"/>
      <protection hidden="1"/>
    </xf>
    <xf numFmtId="176" fontId="10" fillId="0" borderId="8" xfId="17" applyNumberFormat="1" applyFont="1" applyFill="1" applyBorder="1" applyAlignment="1" applyProtection="1">
      <alignment vertical="center"/>
      <protection hidden="1"/>
    </xf>
    <xf numFmtId="176" fontId="10" fillId="0" borderId="9" xfId="0" applyNumberFormat="1" applyFont="1" applyFill="1" applyBorder="1" applyAlignment="1" applyProtection="1">
      <alignment vertical="center"/>
      <protection hidden="1"/>
    </xf>
    <xf numFmtId="176" fontId="10" fillId="0" borderId="0" xfId="0" applyNumberFormat="1" applyFont="1" applyFill="1" applyBorder="1" applyAlignment="1" applyProtection="1">
      <alignment vertical="center"/>
      <protection hidden="1"/>
    </xf>
    <xf numFmtId="176" fontId="10" fillId="0" borderId="0" xfId="0" applyNumberFormat="1" applyFont="1" applyFill="1" applyAlignment="1" applyProtection="1">
      <alignment horizontal="right" vertical="center"/>
      <protection hidden="1"/>
    </xf>
    <xf numFmtId="176" fontId="10" fillId="0" borderId="5" xfId="0" applyNumberFormat="1" applyFont="1" applyFill="1" applyBorder="1" applyAlignment="1" applyProtection="1">
      <alignment vertical="center"/>
      <protection hidden="1"/>
    </xf>
    <xf numFmtId="176" fontId="10" fillId="0" borderId="6" xfId="0" applyNumberFormat="1" applyFont="1" applyFill="1" applyBorder="1" applyAlignment="1" applyProtection="1">
      <alignment vertical="center"/>
      <protection locked="0"/>
    </xf>
    <xf numFmtId="176" fontId="10" fillId="0" borderId="6" xfId="0" applyNumberFormat="1" applyFont="1" applyFill="1" applyBorder="1" applyAlignment="1" applyProtection="1">
      <alignment vertical="center"/>
      <protection hidden="1"/>
    </xf>
    <xf numFmtId="198" fontId="10" fillId="0" borderId="1" xfId="0" applyNumberFormat="1" applyFont="1" applyFill="1" applyBorder="1" applyAlignment="1" applyProtection="1">
      <alignment vertical="center"/>
      <protection hidden="1"/>
    </xf>
    <xf numFmtId="198" fontId="10" fillId="0" borderId="10" xfId="0" applyNumberFormat="1" applyFont="1" applyFill="1" applyBorder="1" applyAlignment="1" applyProtection="1">
      <alignment vertical="center"/>
      <protection hidden="1"/>
    </xf>
    <xf numFmtId="176" fontId="14" fillId="0" borderId="0" xfId="0" applyNumberFormat="1" applyFont="1" applyFill="1" applyAlignment="1" applyProtection="1">
      <alignment vertical="center"/>
      <protection hidden="1"/>
    </xf>
    <xf numFmtId="176" fontId="15" fillId="0" borderId="0" xfId="0" applyNumberFormat="1" applyFont="1" applyFill="1" applyAlignment="1" applyProtection="1">
      <alignment vertical="center"/>
      <protection hidden="1"/>
    </xf>
    <xf numFmtId="0" fontId="16" fillId="0" borderId="0" xfId="0" applyFont="1" applyBorder="1" applyAlignment="1" applyProtection="1">
      <alignment/>
      <protection hidden="1"/>
    </xf>
    <xf numFmtId="0" fontId="0" fillId="0" borderId="0" xfId="0" applyAlignment="1">
      <alignment/>
    </xf>
    <xf numFmtId="176" fontId="10" fillId="0" borderId="0" xfId="0" applyNumberFormat="1" applyFont="1" applyFill="1" applyAlignment="1">
      <alignment vertical="center"/>
    </xf>
    <xf numFmtId="193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Alignment="1">
      <alignment vertical="center"/>
    </xf>
    <xf numFmtId="192" fontId="9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Alignment="1" applyProtection="1">
      <alignment vertical="center"/>
      <protection hidden="1"/>
    </xf>
    <xf numFmtId="0" fontId="8" fillId="0" borderId="0" xfId="0" applyFont="1" applyBorder="1" applyAlignment="1" applyProtection="1">
      <alignment/>
      <protection hidden="1"/>
    </xf>
    <xf numFmtId="176" fontId="7" fillId="0" borderId="0" xfId="0" applyNumberFormat="1" applyFont="1" applyFill="1" applyAlignment="1" applyProtection="1">
      <alignment vertical="center"/>
      <protection hidden="1"/>
    </xf>
    <xf numFmtId="203" fontId="10" fillId="0" borderId="11" xfId="0" applyNumberFormat="1" applyFont="1" applyFill="1" applyBorder="1" applyAlignment="1" applyProtection="1">
      <alignment vertical="center"/>
      <protection hidden="1"/>
    </xf>
    <xf numFmtId="204" fontId="10" fillId="0" borderId="11" xfId="0" applyNumberFormat="1" applyFont="1" applyFill="1" applyBorder="1" applyAlignment="1" applyProtection="1">
      <alignment vertical="center"/>
      <protection hidden="1"/>
    </xf>
    <xf numFmtId="204" fontId="10" fillId="0" borderId="12" xfId="0" applyNumberFormat="1" applyFont="1" applyFill="1" applyBorder="1" applyAlignment="1" applyProtection="1">
      <alignment vertical="center"/>
      <protection hidden="1"/>
    </xf>
    <xf numFmtId="197" fontId="10" fillId="0" borderId="13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Border="1" applyAlignment="1" applyProtection="1">
      <alignment/>
      <protection hidden="1"/>
    </xf>
    <xf numFmtId="176" fontId="24" fillId="0" borderId="0" xfId="0" applyNumberFormat="1" applyFont="1" applyFill="1" applyBorder="1" applyAlignment="1" applyProtection="1">
      <alignment horizontal="center" vertical="center"/>
      <protection hidden="1"/>
    </xf>
    <xf numFmtId="176" fontId="24" fillId="0" borderId="0" xfId="0" applyNumberFormat="1" applyFont="1" applyFill="1" applyBorder="1" applyAlignment="1" applyProtection="1" quotePrefix="1">
      <alignment horizontal="center" vertical="center" wrapText="1"/>
      <protection hidden="1"/>
    </xf>
    <xf numFmtId="176" fontId="24" fillId="0" borderId="0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176" fontId="24" fillId="0" borderId="0" xfId="0" applyNumberFormat="1" applyFont="1" applyFill="1" applyBorder="1" applyAlignment="1" applyProtection="1">
      <alignment horizontal="center" vertical="center" wrapText="1"/>
      <protection hidden="1"/>
    </xf>
    <xf numFmtId="176" fontId="24" fillId="0" borderId="0" xfId="0" applyNumberFormat="1" applyFont="1" applyFill="1" applyBorder="1" applyAlignment="1" applyProtection="1" quotePrefix="1">
      <alignment horizontal="left" vertical="center"/>
      <protection hidden="1"/>
    </xf>
    <xf numFmtId="179" fontId="24" fillId="0" borderId="0" xfId="0" applyNumberFormat="1" applyFont="1" applyFill="1" applyBorder="1" applyAlignment="1" applyProtection="1">
      <alignment vertical="center"/>
      <protection hidden="1"/>
    </xf>
    <xf numFmtId="178" fontId="24" fillId="0" borderId="0" xfId="0" applyNumberFormat="1" applyFont="1" applyFill="1" applyBorder="1" applyAlignment="1" applyProtection="1">
      <alignment vertical="center"/>
      <protection hidden="1"/>
    </xf>
    <xf numFmtId="176" fontId="24" fillId="0" borderId="0" xfId="0" applyNumberFormat="1" applyFont="1" applyFill="1" applyBorder="1" applyAlignment="1" applyProtection="1">
      <alignment horizontal="left" vertical="center"/>
      <protection hidden="1"/>
    </xf>
    <xf numFmtId="176" fontId="24" fillId="0" borderId="0" xfId="17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180" fontId="24" fillId="0" borderId="0" xfId="0" applyNumberFormat="1" applyFont="1" applyFill="1" applyBorder="1" applyAlignment="1" applyProtection="1">
      <alignment vertical="center"/>
      <protection hidden="1"/>
    </xf>
    <xf numFmtId="2" fontId="24" fillId="0" borderId="0" xfId="0" applyNumberFormat="1" applyFont="1" applyBorder="1" applyAlignment="1" applyProtection="1">
      <alignment/>
      <protection hidden="1"/>
    </xf>
    <xf numFmtId="0" fontId="24" fillId="0" borderId="0" xfId="0" applyNumberFormat="1" applyFont="1" applyFill="1" applyBorder="1" applyAlignment="1" applyProtection="1">
      <alignment vertical="center"/>
      <protection hidden="1"/>
    </xf>
    <xf numFmtId="0" fontId="24" fillId="0" borderId="0" xfId="17" applyNumberFormat="1" applyFont="1" applyFill="1" applyBorder="1" applyAlignment="1" applyProtection="1">
      <alignment vertical="center"/>
      <protection hidden="1"/>
    </xf>
    <xf numFmtId="0" fontId="24" fillId="0" borderId="0" xfId="0" applyNumberFormat="1" applyFont="1" applyBorder="1" applyAlignment="1" applyProtection="1">
      <alignment/>
      <protection hidden="1"/>
    </xf>
    <xf numFmtId="180" fontId="10" fillId="2" borderId="5" xfId="0" applyNumberFormat="1" applyFont="1" applyFill="1" applyBorder="1" applyAlignment="1" applyProtection="1">
      <alignment vertical="center"/>
      <protection locked="0"/>
    </xf>
    <xf numFmtId="176" fontId="10" fillId="0" borderId="14" xfId="0" applyNumberFormat="1" applyFont="1" applyFill="1" applyBorder="1" applyAlignment="1" applyProtection="1" quotePrefix="1">
      <alignment horizontal="left" vertical="center" shrinkToFit="1"/>
      <protection hidden="1"/>
    </xf>
    <xf numFmtId="176" fontId="10" fillId="0" borderId="14" xfId="0" applyNumberFormat="1" applyFont="1" applyFill="1" applyBorder="1" applyAlignment="1" applyProtection="1">
      <alignment horizontal="left" vertical="center" shrinkToFit="1"/>
      <protection hidden="1"/>
    </xf>
    <xf numFmtId="176" fontId="10" fillId="0" borderId="14" xfId="0" applyNumberFormat="1" applyFont="1" applyFill="1" applyBorder="1" applyAlignment="1" applyProtection="1">
      <alignment horizontal="center" vertical="center" wrapText="1"/>
      <protection hidden="1"/>
    </xf>
    <xf numFmtId="199" fontId="7" fillId="0" borderId="0" xfId="0" applyNumberFormat="1" applyFont="1" applyFill="1" applyAlignment="1" applyProtection="1">
      <alignment horizontal="center" vertical="center"/>
      <protection hidden="1"/>
    </xf>
    <xf numFmtId="199" fontId="7" fillId="0" borderId="0" xfId="0" applyNumberFormat="1" applyFont="1" applyAlignment="1" applyProtection="1">
      <alignment horizontal="center" vertical="center"/>
      <protection hidden="1"/>
    </xf>
    <xf numFmtId="176" fontId="7" fillId="0" borderId="0" xfId="0" applyNumberFormat="1" applyFont="1" applyFill="1" applyAlignment="1">
      <alignment horizontal="center" vertical="center"/>
    </xf>
    <xf numFmtId="176" fontId="10" fillId="0" borderId="15" xfId="0" applyNumberFormat="1" applyFont="1" applyFill="1" applyBorder="1" applyAlignment="1" applyProtection="1">
      <alignment vertical="center"/>
      <protection hidden="1"/>
    </xf>
    <xf numFmtId="0" fontId="10" fillId="0" borderId="16" xfId="0" applyFont="1" applyBorder="1" applyAlignment="1">
      <alignment vertical="center"/>
    </xf>
    <xf numFmtId="176" fontId="10" fillId="0" borderId="17" xfId="0" applyNumberFormat="1" applyFont="1" applyFill="1" applyBorder="1" applyAlignment="1" applyProtection="1">
      <alignment vertical="center"/>
      <protection hidden="1"/>
    </xf>
    <xf numFmtId="0" fontId="10" fillId="0" borderId="18" xfId="0" applyFont="1" applyBorder="1" applyAlignment="1">
      <alignment vertical="center"/>
    </xf>
    <xf numFmtId="176" fontId="10" fillId="0" borderId="6" xfId="0" applyNumberFormat="1" applyFont="1" applyFill="1" applyBorder="1" applyAlignment="1" applyProtection="1">
      <alignment horizontal="center" vertical="center"/>
      <protection hidden="1"/>
    </xf>
    <xf numFmtId="0" fontId="10" fillId="0" borderId="9" xfId="0" applyFont="1" applyBorder="1" applyAlignment="1">
      <alignment horizontal="center" vertical="center"/>
    </xf>
    <xf numFmtId="176" fontId="10" fillId="0" borderId="19" xfId="0" applyNumberFormat="1" applyFont="1" applyFill="1" applyBorder="1" applyAlignment="1" applyProtection="1">
      <alignment horizontal="center" vertical="center"/>
      <protection hidden="1"/>
    </xf>
    <xf numFmtId="176" fontId="10" fillId="0" borderId="14" xfId="0" applyNumberFormat="1" applyFont="1" applyFill="1" applyBorder="1" applyAlignment="1" applyProtection="1">
      <alignment horizontal="center" vertical="center"/>
      <protection hidden="1"/>
    </xf>
    <xf numFmtId="176" fontId="10" fillId="0" borderId="20" xfId="0" applyNumberFormat="1" applyFont="1" applyFill="1" applyBorder="1" applyAlignment="1" applyProtection="1" quotePrefix="1">
      <alignment horizontal="center" vertical="center" wrapText="1"/>
      <protection hidden="1"/>
    </xf>
    <xf numFmtId="176" fontId="10" fillId="0" borderId="5" xfId="0" applyNumberFormat="1" applyFont="1" applyFill="1" applyBorder="1" applyAlignment="1" applyProtection="1">
      <alignment horizontal="center" vertical="center" wrapText="1"/>
      <protection hidden="1"/>
    </xf>
    <xf numFmtId="176" fontId="10" fillId="0" borderId="21" xfId="0" applyNumberFormat="1" applyFont="1" applyFill="1" applyBorder="1" applyAlignment="1" applyProtection="1">
      <alignment horizontal="center" vertical="center"/>
      <protection hidden="1"/>
    </xf>
    <xf numFmtId="176" fontId="10" fillId="0" borderId="3" xfId="0" applyNumberFormat="1" applyFont="1" applyFill="1" applyBorder="1" applyAlignment="1" applyProtection="1">
      <alignment horizontal="center" vertical="center"/>
      <protection hidden="1"/>
    </xf>
    <xf numFmtId="176" fontId="10" fillId="0" borderId="22" xfId="0" applyNumberFormat="1" applyFont="1" applyFill="1" applyBorder="1" applyAlignment="1" applyProtection="1">
      <alignment horizontal="center" vertical="center"/>
      <protection hidden="1"/>
    </xf>
    <xf numFmtId="176" fontId="10" fillId="0" borderId="23" xfId="0" applyNumberFormat="1" applyFont="1" applyFill="1" applyBorder="1" applyAlignment="1" applyProtection="1">
      <alignment horizontal="center" vertical="center"/>
      <protection hidden="1"/>
    </xf>
    <xf numFmtId="176" fontId="10" fillId="0" borderId="4" xfId="0" applyNumberFormat="1" applyFont="1" applyFill="1" applyBorder="1" applyAlignment="1" applyProtection="1">
      <alignment horizontal="center" vertical="center"/>
      <protection hidden="1"/>
    </xf>
    <xf numFmtId="176" fontId="10" fillId="0" borderId="7" xfId="17" applyNumberFormat="1" applyFont="1" applyFill="1" applyBorder="1" applyAlignment="1" applyProtection="1">
      <alignment vertical="center"/>
      <protection hidden="1"/>
    </xf>
    <xf numFmtId="0" fontId="10" fillId="0" borderId="7" xfId="0" applyFont="1" applyBorder="1" applyAlignment="1" applyProtection="1">
      <alignment vertical="center"/>
      <protection hidden="1"/>
    </xf>
    <xf numFmtId="176" fontId="10" fillId="0" borderId="24" xfId="0" applyNumberFormat="1" applyFont="1" applyFill="1" applyBorder="1" applyAlignment="1" applyProtection="1">
      <alignment horizontal="center" vertical="center"/>
      <protection hidden="1"/>
    </xf>
    <xf numFmtId="176" fontId="10" fillId="0" borderId="5" xfId="0" applyNumberFormat="1" applyFont="1" applyFill="1" applyBorder="1" applyAlignment="1" applyProtection="1">
      <alignment horizontal="center" vertical="center"/>
      <protection hidden="1"/>
    </xf>
    <xf numFmtId="176" fontId="10" fillId="0" borderId="25" xfId="0" applyNumberFormat="1" applyFont="1" applyFill="1" applyBorder="1" applyAlignment="1" applyProtection="1">
      <alignment horizontal="center" vertical="center" wrapText="1"/>
      <protection hidden="1"/>
    </xf>
    <xf numFmtId="176" fontId="10" fillId="0" borderId="12" xfId="0" applyNumberFormat="1" applyFont="1" applyFill="1" applyBorder="1" applyAlignment="1" applyProtection="1">
      <alignment horizontal="center" vertical="center" wrapText="1"/>
      <protection hidden="1"/>
    </xf>
    <xf numFmtId="176" fontId="10" fillId="0" borderId="26" xfId="0" applyNumberFormat="1" applyFont="1" applyFill="1" applyBorder="1" applyAlignment="1" applyProtection="1">
      <alignment horizontal="center" vertical="center"/>
      <protection hidden="1"/>
    </xf>
    <xf numFmtId="176" fontId="10" fillId="0" borderId="27" xfId="0" applyNumberFormat="1" applyFont="1" applyFill="1" applyBorder="1" applyAlignment="1" applyProtection="1">
      <alignment horizontal="center" vertical="center"/>
      <protection hidden="1"/>
    </xf>
    <xf numFmtId="0" fontId="10" fillId="0" borderId="27" xfId="0" applyFont="1" applyFill="1" applyBorder="1" applyAlignment="1" applyProtection="1">
      <alignment horizontal="center" vertical="center"/>
      <protection hidden="1"/>
    </xf>
    <xf numFmtId="176" fontId="10" fillId="0" borderId="28" xfId="0" applyNumberFormat="1" applyFont="1" applyFill="1" applyBorder="1" applyAlignment="1" applyProtection="1">
      <alignment horizontal="center" vertical="center"/>
      <protection hidden="1"/>
    </xf>
    <xf numFmtId="176" fontId="10" fillId="0" borderId="29" xfId="0" applyNumberFormat="1" applyFont="1" applyFill="1" applyBorder="1" applyAlignment="1" applyProtection="1" quotePrefix="1">
      <alignment horizontal="center" vertical="center" wrapText="1"/>
      <protection hidden="1"/>
    </xf>
    <xf numFmtId="176" fontId="10" fillId="0" borderId="30" xfId="0" applyNumberFormat="1" applyFont="1" applyFill="1" applyBorder="1" applyAlignment="1" applyProtection="1">
      <alignment horizontal="center" vertical="center" wrapText="1"/>
      <protection hidden="1"/>
    </xf>
    <xf numFmtId="176" fontId="10" fillId="0" borderId="7" xfId="0" applyNumberFormat="1" applyFont="1" applyFill="1" applyBorder="1" applyAlignment="1" applyProtection="1">
      <alignment vertical="center"/>
      <protection hidden="1"/>
    </xf>
    <xf numFmtId="176" fontId="10" fillId="0" borderId="28" xfId="0" applyNumberFormat="1" applyFont="1" applyFill="1" applyBorder="1" applyAlignment="1" applyProtection="1" quotePrefix="1">
      <alignment horizontal="center" vertical="center" wrapText="1"/>
      <protection hidden="1"/>
    </xf>
    <xf numFmtId="176" fontId="10" fillId="0" borderId="31" xfId="0" applyNumberFormat="1" applyFont="1" applyFill="1" applyBorder="1" applyAlignment="1" applyProtection="1">
      <alignment horizontal="center" vertical="center" wrapText="1"/>
      <protection hidden="1"/>
    </xf>
    <xf numFmtId="176" fontId="10" fillId="0" borderId="31" xfId="0" applyNumberFormat="1" applyFont="1" applyFill="1" applyBorder="1" applyAlignment="1" applyProtection="1">
      <alignment horizontal="center" vertical="center"/>
      <protection hidden="1"/>
    </xf>
    <xf numFmtId="200" fontId="7" fillId="0" borderId="0" xfId="0" applyNumberFormat="1" applyFont="1" applyFill="1" applyBorder="1" applyAlignment="1" applyProtection="1">
      <alignment horizontal="center" vertical="center"/>
      <protection hidden="1"/>
    </xf>
    <xf numFmtId="200" fontId="7" fillId="0" borderId="0" xfId="0" applyNumberFormat="1" applyFont="1" applyAlignment="1">
      <alignment/>
    </xf>
    <xf numFmtId="0" fontId="20" fillId="0" borderId="0" xfId="0" applyFont="1" applyAlignment="1">
      <alignment/>
    </xf>
    <xf numFmtId="176" fontId="15" fillId="0" borderId="0" xfId="0" applyNumberFormat="1" applyFont="1" applyFill="1" applyAlignment="1" applyProtection="1">
      <alignment vertical="center"/>
      <protection hidden="1"/>
    </xf>
    <xf numFmtId="176" fontId="7" fillId="0" borderId="0" xfId="0" applyNumberFormat="1" applyFont="1" applyFill="1" applyAlignment="1" applyProtection="1">
      <alignment horizontal="center" vertical="center"/>
      <protection hidden="1"/>
    </xf>
    <xf numFmtId="199" fontId="8" fillId="0" borderId="0" xfId="0" applyNumberFormat="1" applyFont="1" applyAlignment="1" applyProtection="1">
      <alignment horizontal="center" vertical="center"/>
      <protection hidden="1"/>
    </xf>
    <xf numFmtId="0" fontId="19" fillId="0" borderId="0" xfId="0" applyFont="1" applyAlignment="1">
      <alignment/>
    </xf>
    <xf numFmtId="176" fontId="7" fillId="0" borderId="0" xfId="0" applyNumberFormat="1" applyFont="1" applyFill="1" applyAlignment="1" applyProtection="1">
      <alignment vertical="center"/>
      <protection hidden="1"/>
    </xf>
    <xf numFmtId="0" fontId="0" fillId="0" borderId="0" xfId="0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.01975"/>
          <c:w val="0.749"/>
          <c:h val="0.89125"/>
        </c:manualLayout>
      </c:layout>
      <c:barChart>
        <c:barDir val="col"/>
        <c:grouping val="stacked"/>
        <c:varyColors val="0"/>
        <c:ser>
          <c:idx val="0"/>
          <c:order val="0"/>
          <c:tx>
            <c:v>電気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１年目グラフ'!$E$52,'１年目グラフ'!$G$52,'１年目グラフ'!$I$52,'１年目グラフ'!$K$52,'１年目グラフ'!$M$52,'１年目グラフ'!$O$52,'１年目グラフ'!$Q$52,'１年目グラフ'!$S$52,'１年目グラフ'!$U$52,'１年目グラフ'!$W$52,'１年目グラフ'!$Y$52,'１年目グラフ'!$AA$52)</c:f>
              <c:numCache/>
            </c:numRef>
          </c:val>
        </c:ser>
        <c:ser>
          <c:idx val="1"/>
          <c:order val="1"/>
          <c:tx>
            <c:v>都市ガス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１年目グラフ'!$E$53,'１年目グラフ'!$G$53,'１年目グラフ'!$I$53,'１年目グラフ'!$K$53,'１年目グラフ'!$M$53,'１年目グラフ'!$O$53,'１年目グラフ'!$Q$53,'１年目グラフ'!$S$53,'１年目グラフ'!$U$53,'１年目グラフ'!$W$53,'１年目グラフ'!$Y$53,'１年目グラフ'!$AA$53)</c:f>
              <c:numCache/>
            </c:numRef>
          </c:val>
        </c:ser>
        <c:ser>
          <c:idx val="2"/>
          <c:order val="2"/>
          <c:tx>
            <c:v>LPガス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１年目グラフ'!$E$54,'１年目グラフ'!$G$54,'１年目グラフ'!$I$54,'１年目グラフ'!$K$54,'１年目グラフ'!$M$54,'１年目グラフ'!$O$54,'１年目グラフ'!$Q$54,'１年目グラフ'!$S$54,'１年目グラフ'!$U$54,'１年目グラフ'!$W$54,'１年目グラフ'!$Y$54,'１年目グラフ'!$AA$54)</c:f>
              <c:numCache/>
            </c:numRef>
          </c:val>
        </c:ser>
        <c:ser>
          <c:idx val="3"/>
          <c:order val="3"/>
          <c:tx>
            <c:v>灯油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１年目グラフ'!$E$55,'１年目グラフ'!$G$55,'１年目グラフ'!$I$55,'１年目グラフ'!$K$55,'１年目グラフ'!$M$55,'１年目グラフ'!$O$55,'１年目グラフ'!$Q$55,'１年目グラフ'!$S$55,'１年目グラフ'!$U$55,'１年目グラフ'!$W$55,'１年目グラフ'!$Y$55,'１年目グラフ'!$AA$55)</c:f>
              <c:numCache/>
            </c:numRef>
          </c:val>
        </c:ser>
        <c:ser>
          <c:idx val="4"/>
          <c:order val="4"/>
          <c:tx>
            <c:v>ガソリン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１年目グラフ'!$E$56,'１年目グラフ'!$G$56,'１年目グラフ'!$I$56,'１年目グラフ'!$K$56,'１年目グラフ'!$M$56,'１年目グラフ'!$O$56,'１年目グラフ'!$Q$56,'１年目グラフ'!$S$56,'１年目グラフ'!$U$56,'１年目グラフ'!$W$56,'１年目グラフ'!$Y$56,'１年目グラフ'!$AA$56)</c:f>
              <c:numCache/>
            </c:numRef>
          </c:val>
        </c:ser>
        <c:ser>
          <c:idx val="5"/>
          <c:order val="5"/>
          <c:tx>
            <c:v>軽油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１年目グラフ'!$E$57,'１年目グラフ'!$G$57,'１年目グラフ'!$I$57,'１年目グラフ'!$K$57,'１年目グラフ'!$M$57,'１年目グラフ'!$O$57,'１年目グラフ'!$Q$57,'１年目グラフ'!$S$57,'１年目グラフ'!$U$57,'１年目グラフ'!$W$57,'１年目グラフ'!$Y$57,'１年目グラフ'!$AA$57)</c:f>
              <c:numCache/>
            </c:numRef>
          </c:val>
        </c:ser>
        <c:ser>
          <c:idx val="6"/>
          <c:order val="6"/>
          <c:tx>
            <c:v>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１年目グラフ'!$E$58,'１年目グラフ'!$G$58,'１年目グラフ'!$I$58,'１年目グラフ'!$K$58,'１年目グラフ'!$M$58,'１年目グラフ'!$O$58,'１年目グラフ'!$Q$58,'１年目グラフ'!$S$58,'１年目グラフ'!$U$58,'１年目グラフ'!$W$58,'１年目グラフ'!$Y$58,'１年目グラフ'!$AA$58)</c:f>
              <c:numCache/>
            </c:numRef>
          </c:val>
        </c:ser>
        <c:ser>
          <c:idx val="7"/>
          <c:order val="7"/>
          <c:tx>
            <c:v>アルミ缶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１年目グラフ'!$E$59,'１年目グラフ'!$G$59,'１年目グラフ'!$I$59,'１年目グラフ'!$K$59,'１年目グラフ'!$M$59,'１年目グラフ'!$O$59,'１年目グラフ'!$Q$59,'１年目グラフ'!$S$59,'１年目グラフ'!$U$59,'１年目グラフ'!$W$59,'１年目グラフ'!$Y$59,'１年目グラフ'!$AA$59)</c:f>
              <c:numCache/>
            </c:numRef>
          </c:val>
        </c:ser>
        <c:ser>
          <c:idx val="8"/>
          <c:order val="8"/>
          <c:tx>
            <c:v>スチール缶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１年目グラフ'!$E$60,'１年目グラフ'!$G$60,'１年目グラフ'!$I$60,'１年目グラフ'!$K$60,'１年目グラフ'!$M$60,'１年目グラフ'!$O$60,'１年目グラフ'!$Q$60,'１年目グラフ'!$S$60,'１年目グラフ'!$U$60,'１年目グラフ'!$W$60,'１年目グラフ'!$Y$60,'１年目グラフ'!$AA$60)</c:f>
              <c:numCache/>
            </c:numRef>
          </c:val>
        </c:ser>
        <c:ser>
          <c:idx val="9"/>
          <c:order val="9"/>
          <c:tx>
            <c:v>ペットボトル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１年目グラフ'!$E$61,'１年目グラフ'!$G$61,'１年目グラフ'!$I$61,'１年目グラフ'!$K$61,'１年目グラフ'!$M$61,'１年目グラフ'!$O$61,'１年目グラフ'!$Q$61,'１年目グラフ'!$S$61,'１年目グラフ'!$U$61,'１年目グラフ'!$W$61,'１年目グラフ'!$Y$61,'１年目グラフ'!$AA$61)</c:f>
              <c:numCache/>
            </c:numRef>
          </c:val>
        </c:ser>
        <c:ser>
          <c:idx val="10"/>
          <c:order val="10"/>
          <c:tx>
            <c:v>ガラスビン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１年目グラフ'!$E$62,'１年目グラフ'!$G$62,'１年目グラフ'!$I$62,'１年目グラフ'!$K$62,'１年目グラフ'!$M$62,'１年目グラフ'!$O$62,'１年目グラフ'!$Q$62,'１年目グラフ'!$S$62,'１年目グラフ'!$U$62,'１年目グラフ'!$W$62,'１年目グラフ'!$Y$62,'１年目グラフ'!$AA$62)</c:f>
              <c:numCache/>
            </c:numRef>
          </c:val>
        </c:ser>
        <c:ser>
          <c:idx val="11"/>
          <c:order val="11"/>
          <c:tx>
            <c:v>牛乳パック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１年目グラフ'!$E$63,'１年目グラフ'!$G$63,'１年目グラフ'!$I$63,'１年目グラフ'!$K$63,'１年目グラフ'!$M$63,'１年目グラフ'!$O$63,'１年目グラフ'!$Q$63,'１年目グラフ'!$S$63,'１年目グラフ'!$U$63,'１年目グラフ'!$W$63,'１年目グラフ'!$Y$63,'１年目グラフ'!$AA$63)</c:f>
              <c:numCache/>
            </c:numRef>
          </c:val>
        </c:ser>
        <c:ser>
          <c:idx val="12"/>
          <c:order val="12"/>
          <c:tx>
            <c:v>食品トレイ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１年目グラフ'!$E$64,'１年目グラフ'!$G$64,'１年目グラフ'!$I$64,'１年目グラフ'!$K$64,'１年目グラフ'!$M$64,'１年目グラフ'!$O$64,'１年目グラフ'!$Q$64,'１年目グラフ'!$S$64,'１年目グラフ'!$U$64,'１年目グラフ'!$W$64,'１年目グラフ'!$Y$64,'１年目グラフ'!$AA$64)</c:f>
              <c:numCache/>
            </c:numRef>
          </c:val>
        </c:ser>
        <c:ser>
          <c:idx val="13"/>
          <c:order val="13"/>
          <c:tx>
            <c:v>ごみ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１年目グラフ'!$E$65,'１年目グラフ'!$G$65,'１年目グラフ'!$I$65,'１年目グラフ'!$K$65,'１年目グラフ'!$M$65,'１年目グラフ'!$O$65,'１年目グラフ'!$Q$65,'１年目グラフ'!$S$65,'１年目グラフ'!$U$65,'１年目グラフ'!$W$65,'１年目グラフ'!$Y$65,'１年目グラフ'!$AA$65)</c:f>
              <c:numCache/>
            </c:numRef>
          </c:val>
        </c:ser>
        <c:overlap val="100"/>
        <c:gapWidth val="70"/>
        <c:axId val="829020"/>
        <c:axId val="7461181"/>
      </c:barChart>
      <c:catAx>
        <c:axId val="829020"/>
        <c:scaling>
          <c:orientation val="minMax"/>
        </c:scaling>
        <c:axPos val="b"/>
        <c:delete val="1"/>
        <c:majorTickMark val="in"/>
        <c:minorTickMark val="none"/>
        <c:tickLblPos val="nextTo"/>
        <c:crossAx val="7461181"/>
        <c:crosses val="autoZero"/>
        <c:auto val="1"/>
        <c:lblOffset val="100"/>
        <c:noMultiLvlLbl val="0"/>
      </c:catAx>
      <c:valAx>
        <c:axId val="7461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CO2排出量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29020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1075"/>
          <c:y val="0.1845"/>
          <c:w val="0.18925"/>
          <c:h val="0.517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.0245"/>
          <c:w val="0.74775"/>
          <c:h val="0.89325"/>
        </c:manualLayout>
      </c:layout>
      <c:barChart>
        <c:barDir val="col"/>
        <c:grouping val="stacked"/>
        <c:varyColors val="0"/>
        <c:ser>
          <c:idx val="0"/>
          <c:order val="0"/>
          <c:tx>
            <c:v>電気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１年目グラフ'!$F$52,'１年目グラフ'!$H$52,'１年目グラフ'!$J$52,'１年目グラフ'!$L$52,'１年目グラフ'!$N$52,'１年目グラフ'!$P$52,'１年目グラフ'!$R$52,'１年目グラフ'!$T$52,'１年目グラフ'!$V$52,'１年目グラフ'!$X$52,'１年目グラフ'!$Z$52,'１年目グラフ'!$AB$52)</c:f>
              <c:numCache/>
            </c:numRef>
          </c:val>
        </c:ser>
        <c:ser>
          <c:idx val="1"/>
          <c:order val="1"/>
          <c:tx>
            <c:v>都市ガス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１年目グラフ'!$F$53,'１年目グラフ'!$H$53,'１年目グラフ'!$J$53,'１年目グラフ'!$L$53,'１年目グラフ'!$N$53,'１年目グラフ'!$P$53,'１年目グラフ'!$R$53,'１年目グラフ'!$T$53,'１年目グラフ'!$V$53,'１年目グラフ'!$X$53,'１年目グラフ'!$Z$53,'１年目グラフ'!$AB$53)</c:f>
              <c:numCache/>
            </c:numRef>
          </c:val>
        </c:ser>
        <c:ser>
          <c:idx val="2"/>
          <c:order val="2"/>
          <c:tx>
            <c:v>LPガス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１年目グラフ'!$F$54,'１年目グラフ'!$H$54,'１年目グラフ'!$J$54,'１年目グラフ'!$L$54,'１年目グラフ'!$N$54,'１年目グラフ'!$P$54,'１年目グラフ'!$R$54,'１年目グラフ'!$T$54,'１年目グラフ'!$V$54,'１年目グラフ'!$X$54,'１年目グラフ'!$Z$54,'１年目グラフ'!$AB$54)</c:f>
              <c:numCache/>
            </c:numRef>
          </c:val>
        </c:ser>
        <c:ser>
          <c:idx val="3"/>
          <c:order val="3"/>
          <c:tx>
            <c:v>灯油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１年目グラフ'!$F$55,'１年目グラフ'!$H$55,'１年目グラフ'!$J$55,'１年目グラフ'!$L$55,'１年目グラフ'!$N$55,'１年目グラフ'!$P$55,'１年目グラフ'!$R$55,'１年目グラフ'!$T$55,'１年目グラフ'!$V$55,'１年目グラフ'!$X$55,'１年目グラフ'!$Z$55,'１年目グラフ'!$AB$55)</c:f>
              <c:numCache/>
            </c:numRef>
          </c:val>
        </c:ser>
        <c:ser>
          <c:idx val="4"/>
          <c:order val="4"/>
          <c:tx>
            <c:v>ガソリン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１年目グラフ'!$F$56,'１年目グラフ'!$H$56,'１年目グラフ'!$J$56,'１年目グラフ'!$L$56,'１年目グラフ'!$N$56,'１年目グラフ'!$P$56,'１年目グラフ'!$R$56,'１年目グラフ'!$T$56,'１年目グラフ'!$V$56,'１年目グラフ'!$X$56,'１年目グラフ'!$Z$56,'１年目グラフ'!$AB$56)</c:f>
              <c:numCache/>
            </c:numRef>
          </c:val>
        </c:ser>
        <c:ser>
          <c:idx val="5"/>
          <c:order val="5"/>
          <c:tx>
            <c:v>軽油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１年目グラフ'!$F$57,'１年目グラフ'!$H$57,'１年目グラフ'!$J$57,'１年目グラフ'!$L$57,'１年目グラフ'!$N$57,'１年目グラフ'!$P$57,'１年目グラフ'!$R$57,'１年目グラフ'!$T$57,'１年目グラフ'!$V$57,'１年目グラフ'!$X$57,'１年目グラフ'!$Z$57,'１年目グラフ'!$AB$57)</c:f>
              <c:numCache/>
            </c:numRef>
          </c:val>
        </c:ser>
        <c:ser>
          <c:idx val="6"/>
          <c:order val="6"/>
          <c:tx>
            <c:v>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１年目グラフ'!$F$58,'１年目グラフ'!$H$58,'１年目グラフ'!$J$58,'１年目グラフ'!$L$58,'１年目グラフ'!$N$58,'１年目グラフ'!$P$58,'１年目グラフ'!$R$58,'１年目グラフ'!$T$58,'１年目グラフ'!$V$58,'１年目グラフ'!$X$58,'１年目グラフ'!$Z$58,'１年目グラフ'!$AB$58)</c:f>
              <c:numCache/>
            </c:numRef>
          </c:val>
        </c:ser>
        <c:overlap val="100"/>
        <c:gapWidth val="70"/>
        <c:axId val="41766"/>
        <c:axId val="375895"/>
      </c:barChart>
      <c:catAx>
        <c:axId val="41766"/>
        <c:scaling>
          <c:orientation val="minMax"/>
        </c:scaling>
        <c:axPos val="b"/>
        <c:delete val="1"/>
        <c:majorTickMark val="in"/>
        <c:minorTickMark val="none"/>
        <c:tickLblPos val="nextTo"/>
        <c:crossAx val="375895"/>
        <c:crosses val="autoZero"/>
        <c:auto val="1"/>
        <c:lblOffset val="100"/>
        <c:noMultiLvlLbl val="0"/>
      </c:catAx>
      <c:valAx>
        <c:axId val="375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金額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766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22"/>
          <c:y val="0.249"/>
          <c:w val="0.16575"/>
          <c:h val="0.271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045"/>
          <c:w val="0.7175"/>
          <c:h val="0.926"/>
        </c:manualLayout>
      </c:layout>
      <c:barChart>
        <c:barDir val="col"/>
        <c:grouping val="stacked"/>
        <c:varyColors val="0"/>
        <c:ser>
          <c:idx val="0"/>
          <c:order val="0"/>
          <c:tx>
            <c:v>電気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２年目グラフ'!$E$52,'２年目グラフ'!$G$52,'２年目グラフ'!$I$52,'２年目グラフ'!$K$52,'２年目グラフ'!$M$52,'２年目グラフ'!$O$52,'２年目グラフ'!$Q$52,'２年目グラフ'!$S$52,'２年目グラフ'!$U$52,'２年目グラフ'!$W$52,'２年目グラフ'!$Y$52,'２年目グラフ'!$AA$52)</c:f>
              <c:numCache/>
            </c:numRef>
          </c:val>
        </c:ser>
        <c:ser>
          <c:idx val="1"/>
          <c:order val="1"/>
          <c:tx>
            <c:v>都市ガス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２年目グラフ'!$E$53,'２年目グラフ'!$G$53,'２年目グラフ'!$I$53,'２年目グラフ'!$K$53,'２年目グラフ'!$M$53,'２年目グラフ'!$O$53,'２年目グラフ'!$Q$53,'２年目グラフ'!$S$53,'２年目グラフ'!$U$53,'２年目グラフ'!$W$53,'２年目グラフ'!$Y$53,'２年目グラフ'!$AA$53)</c:f>
              <c:numCache/>
            </c:numRef>
          </c:val>
        </c:ser>
        <c:ser>
          <c:idx val="2"/>
          <c:order val="2"/>
          <c:tx>
            <c:v>LPガス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２年目グラフ'!$E$54,'２年目グラフ'!$G$54,'２年目グラフ'!$I$54,'２年目グラフ'!$K$54,'２年目グラフ'!$M$54,'２年目グラフ'!$O$54,'２年目グラフ'!$Q$54,'２年目グラフ'!$S$54,'２年目グラフ'!$U$54,'２年目グラフ'!$W$54,'２年目グラフ'!$Y$54,'２年目グラフ'!$AA$54)</c:f>
              <c:numCache/>
            </c:numRef>
          </c:val>
        </c:ser>
        <c:ser>
          <c:idx val="3"/>
          <c:order val="3"/>
          <c:tx>
            <c:v>灯油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２年目グラフ'!$E$55,'２年目グラフ'!$G$55,'２年目グラフ'!$I$55,'２年目グラフ'!$K$55,'２年目グラフ'!$M$55,'２年目グラフ'!$O$55,'２年目グラフ'!$Q$55,'２年目グラフ'!$S$55,'２年目グラフ'!$U$55,'２年目グラフ'!$W$55,'２年目グラフ'!$Y$55,'２年目グラフ'!$AA$55)</c:f>
              <c:numCache/>
            </c:numRef>
          </c:val>
        </c:ser>
        <c:ser>
          <c:idx val="4"/>
          <c:order val="4"/>
          <c:tx>
            <c:v>ガソリン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２年目グラフ'!$E$56,'２年目グラフ'!$G$56,'２年目グラフ'!$I$56,'２年目グラフ'!$K$56,'２年目グラフ'!$M$56,'２年目グラフ'!$O$56,'２年目グラフ'!$Q$56,'２年目グラフ'!$S$56,'２年目グラフ'!$U$56,'２年目グラフ'!$W$56,'２年目グラフ'!$Y$56,'２年目グラフ'!$AA$56)</c:f>
              <c:numCache/>
            </c:numRef>
          </c:val>
        </c:ser>
        <c:ser>
          <c:idx val="5"/>
          <c:order val="5"/>
          <c:tx>
            <c:v>軽油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２年目グラフ'!$E$57,'２年目グラフ'!$G$57,'２年目グラフ'!$I$57,'２年目グラフ'!$K$57,'２年目グラフ'!$M$57,'２年目グラフ'!$O$57,'２年目グラフ'!$Q$57,'２年目グラフ'!$S$57,'２年目グラフ'!$U$57,'２年目グラフ'!$W$57,'２年目グラフ'!$Y$57,'２年目グラフ'!$AA$57)</c:f>
              <c:numCache/>
            </c:numRef>
          </c:val>
        </c:ser>
        <c:ser>
          <c:idx val="6"/>
          <c:order val="6"/>
          <c:tx>
            <c:v>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２年目グラフ'!$E$58,'２年目グラフ'!$G$58,'２年目グラフ'!$I$58,'２年目グラフ'!$K$58,'２年目グラフ'!$M$58,'２年目グラフ'!$O$58,'２年目グラフ'!$Q$58,'２年目グラフ'!$S$58,'２年目グラフ'!$U$58,'２年目グラフ'!$W$58,'２年目グラフ'!$Y$58,'２年目グラフ'!$AA$58)</c:f>
              <c:numCache/>
            </c:numRef>
          </c:val>
        </c:ser>
        <c:ser>
          <c:idx val="7"/>
          <c:order val="7"/>
          <c:tx>
            <c:v>アルミ缶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２年目グラフ'!$E$59,'２年目グラフ'!$G$59,'２年目グラフ'!$I$59,'２年目グラフ'!$K$59,'２年目グラフ'!$M$59,'２年目グラフ'!$O$59,'２年目グラフ'!$Q$59,'２年目グラフ'!$S$59,'２年目グラフ'!$U$59,'２年目グラフ'!$W$59,'２年目グラフ'!$Y$59,'２年目グラフ'!$AA$59)</c:f>
              <c:numCache/>
            </c:numRef>
          </c:val>
        </c:ser>
        <c:ser>
          <c:idx val="8"/>
          <c:order val="8"/>
          <c:tx>
            <c:v>スチール缶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２年目グラフ'!$E$60,'２年目グラフ'!$G$60,'２年目グラフ'!$I$60,'２年目グラフ'!$K$60,'２年目グラフ'!$M$60,'２年目グラフ'!$O$60,'２年目グラフ'!$Q$60,'２年目グラフ'!$S$60,'２年目グラフ'!$U$60,'２年目グラフ'!$W$60,'２年目グラフ'!$Y$60,'２年目グラフ'!$AA$60)</c:f>
              <c:numCache/>
            </c:numRef>
          </c:val>
        </c:ser>
        <c:ser>
          <c:idx val="9"/>
          <c:order val="9"/>
          <c:tx>
            <c:v>ペットボトル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２年目グラフ'!$E$61,'２年目グラフ'!$G$61,'２年目グラフ'!$I$61,'２年目グラフ'!$K$61,'２年目グラフ'!$M$61,'２年目グラフ'!$O$61,'２年目グラフ'!$Q$61,'２年目グラフ'!$S$61,'２年目グラフ'!$U$61,'２年目グラフ'!$W$61,'２年目グラフ'!$Y$61,'２年目グラフ'!$AA$61)</c:f>
              <c:numCache/>
            </c:numRef>
          </c:val>
        </c:ser>
        <c:ser>
          <c:idx val="10"/>
          <c:order val="10"/>
          <c:tx>
            <c:v>ガラスビン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２年目グラフ'!$E$62,'２年目グラフ'!$G$62,'２年目グラフ'!$I$62,'２年目グラフ'!$K$62,'２年目グラフ'!$M$62,'２年目グラフ'!$O$62,'２年目グラフ'!$Q$62,'２年目グラフ'!$S$62,'２年目グラフ'!$U$62,'２年目グラフ'!$W$62,'２年目グラフ'!$Y$62,'２年目グラフ'!$AA$62)</c:f>
              <c:numCache/>
            </c:numRef>
          </c:val>
        </c:ser>
        <c:ser>
          <c:idx val="11"/>
          <c:order val="11"/>
          <c:tx>
            <c:v>牛乳パック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２年目グラフ'!$E$63,'２年目グラフ'!$G$63,'２年目グラフ'!$I$63,'２年目グラフ'!$K$63,'２年目グラフ'!$M$63,'２年目グラフ'!$O$63,'２年目グラフ'!$Q$63,'２年目グラフ'!$S$63,'２年目グラフ'!$U$63,'２年目グラフ'!$W$63,'２年目グラフ'!$Y$63,'２年目グラフ'!$AA$63)</c:f>
              <c:numCache/>
            </c:numRef>
          </c:val>
        </c:ser>
        <c:ser>
          <c:idx val="12"/>
          <c:order val="12"/>
          <c:tx>
            <c:v>食品トレイ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２年目グラフ'!$E$64,'２年目グラフ'!$G$64,'２年目グラフ'!$I$64,'２年目グラフ'!$K$64,'２年目グラフ'!$M$64,'２年目グラフ'!$O$64,'２年目グラフ'!$Q$64,'２年目グラフ'!$S$64,'２年目グラフ'!$U$64,'２年目グラフ'!$W$64,'２年目グラフ'!$Y$64,'２年目グラフ'!$AA$64)</c:f>
              <c:numCache/>
            </c:numRef>
          </c:val>
        </c:ser>
        <c:ser>
          <c:idx val="13"/>
          <c:order val="13"/>
          <c:tx>
            <c:v>ごみ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２年目グラフ'!$E$65,'２年目グラフ'!$G$65,'２年目グラフ'!$I$65,'２年目グラフ'!$K$65,'２年目グラフ'!$M$65,'２年目グラフ'!$O$65,'２年目グラフ'!$Q$65,'２年目グラフ'!$S$65,'２年目グラフ'!$U$65,'２年目グラフ'!$W$65,'２年目グラフ'!$Y$65,'２年目グラフ'!$AA$65)</c:f>
              <c:numCache/>
            </c:numRef>
          </c:val>
        </c:ser>
        <c:overlap val="100"/>
        <c:gapWidth val="70"/>
        <c:axId val="3383056"/>
        <c:axId val="30447505"/>
      </c:barChart>
      <c:lineChart>
        <c:grouping val="standard"/>
        <c:varyColors val="0"/>
        <c:ser>
          <c:idx val="14"/>
          <c:order val="14"/>
          <c:tx>
            <c:v>昨年度実績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('１年目グラフ'!$E$67,'１年目グラフ'!$G$67,'１年目グラフ'!$I$67,'１年目グラフ'!$K$67,'１年目グラフ'!$M$67,'１年目グラフ'!$O$67,'１年目グラフ'!$Q$67,'１年目グラフ'!$S$67,'１年目グラフ'!$U$67,'１年目グラフ'!$W$67,'１年目グラフ'!$Y$67,'１年目グラフ'!$AA$67)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3383056"/>
        <c:axId val="30447505"/>
      </c:lineChart>
      <c:catAx>
        <c:axId val="3383056"/>
        <c:scaling>
          <c:orientation val="minMax"/>
        </c:scaling>
        <c:axPos val="b"/>
        <c:delete val="1"/>
        <c:majorTickMark val="in"/>
        <c:minorTickMark val="none"/>
        <c:tickLblPos val="nextTo"/>
        <c:crossAx val="30447505"/>
        <c:crosses val="autoZero"/>
        <c:auto val="1"/>
        <c:lblOffset val="100"/>
        <c:noMultiLvlLbl val="0"/>
      </c:catAx>
      <c:valAx>
        <c:axId val="30447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CO2排出量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83056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72"/>
          <c:y val="0.23275"/>
          <c:w val="0.228"/>
          <c:h val="0.53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045"/>
          <c:w val="0.73275"/>
          <c:h val="0.926"/>
        </c:manualLayout>
      </c:layout>
      <c:barChart>
        <c:barDir val="col"/>
        <c:grouping val="stacked"/>
        <c:varyColors val="0"/>
        <c:ser>
          <c:idx val="0"/>
          <c:order val="0"/>
          <c:tx>
            <c:v>電気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２年目グラフ'!$F$52,'２年目グラフ'!$H$52,'２年目グラフ'!$J$52,'２年目グラフ'!$L$52,'２年目グラフ'!$N$52,'２年目グラフ'!$P$52,'２年目グラフ'!$R$52,'２年目グラフ'!$T$52,'２年目グラフ'!$V$52,'２年目グラフ'!$X$52,'２年目グラフ'!$Z$52,'２年目グラフ'!$AB$52)</c:f>
              <c:numCache/>
            </c:numRef>
          </c:val>
        </c:ser>
        <c:ser>
          <c:idx val="1"/>
          <c:order val="1"/>
          <c:tx>
            <c:v>都市ガス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２年目グラフ'!$F$53,'２年目グラフ'!$H$53,'２年目グラフ'!$J$53,'２年目グラフ'!$L$53,'２年目グラフ'!$N$53,'２年目グラフ'!$P$53,'２年目グラフ'!$R$53,'２年目グラフ'!$T$53,'２年目グラフ'!$V$53,'２年目グラフ'!$X$53,'２年目グラフ'!$Z$53,'２年目グラフ'!$AB$53)</c:f>
              <c:numCache/>
            </c:numRef>
          </c:val>
        </c:ser>
        <c:ser>
          <c:idx val="2"/>
          <c:order val="2"/>
          <c:tx>
            <c:v>LPガス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２年目グラフ'!$F$54,'２年目グラフ'!$H$54,'２年目グラフ'!$J$54,'２年目グラフ'!$L$54,'２年目グラフ'!$N$54,'２年目グラフ'!$P$54,'２年目グラフ'!$R$54,'２年目グラフ'!$T$54,'２年目グラフ'!$V$54,'２年目グラフ'!$X$54,'２年目グラフ'!$Z$54,'２年目グラフ'!$AB$54)</c:f>
              <c:numCache/>
            </c:numRef>
          </c:val>
        </c:ser>
        <c:ser>
          <c:idx val="3"/>
          <c:order val="3"/>
          <c:tx>
            <c:v>灯油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２年目グラフ'!$F$55,'２年目グラフ'!$H$55,'２年目グラフ'!$J$55,'２年目グラフ'!$L$55,'２年目グラフ'!$N$55,'２年目グラフ'!$P$55,'２年目グラフ'!$R$55,'２年目グラフ'!$T$55,'２年目グラフ'!$V$55,'２年目グラフ'!$X$55,'２年目グラフ'!$Z$55,'２年目グラフ'!$AB$55)</c:f>
              <c:numCache/>
            </c:numRef>
          </c:val>
        </c:ser>
        <c:ser>
          <c:idx val="4"/>
          <c:order val="4"/>
          <c:tx>
            <c:v>ガソリン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２年目グラフ'!$F$56,'２年目グラフ'!$H$56,'２年目グラフ'!$J$56,'２年目グラフ'!$L$56,'２年目グラフ'!$N$56,'２年目グラフ'!$P$56,'２年目グラフ'!$R$56,'２年目グラフ'!$T$56,'２年目グラフ'!$V$56,'２年目グラフ'!$X$56,'２年目グラフ'!$Z$56,'２年目グラフ'!$AB$56)</c:f>
              <c:numCache/>
            </c:numRef>
          </c:val>
        </c:ser>
        <c:ser>
          <c:idx val="5"/>
          <c:order val="5"/>
          <c:tx>
            <c:v>軽油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２年目グラフ'!$F$57,'２年目グラフ'!$H$57,'２年目グラフ'!$J$57,'２年目グラフ'!$L$57,'２年目グラフ'!$N$57,'２年目グラフ'!$P$57,'２年目グラフ'!$R$57,'２年目グラフ'!$T$57,'２年目グラフ'!$V$57,'２年目グラフ'!$X$57,'２年目グラフ'!$Z$57,'２年目グラフ'!$AB$57)</c:f>
              <c:numCache/>
            </c:numRef>
          </c:val>
        </c:ser>
        <c:ser>
          <c:idx val="6"/>
          <c:order val="6"/>
          <c:tx>
            <c:v>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２年目グラフ'!$F$58,'２年目グラフ'!$H$58,'２年目グラフ'!$J$58,'２年目グラフ'!$L$58,'２年目グラフ'!$N$58,'２年目グラフ'!$P$58,'２年目グラフ'!$R$58,'２年目グラフ'!$T$58,'２年目グラフ'!$V$58,'２年目グラフ'!$X$58,'２年目グラフ'!$Z$58,'２年目グラフ'!$AB$58)</c:f>
              <c:numCache/>
            </c:numRef>
          </c:val>
        </c:ser>
        <c:overlap val="100"/>
        <c:gapWidth val="70"/>
        <c:axId val="5592090"/>
        <c:axId val="50328811"/>
      </c:barChart>
      <c:lineChart>
        <c:grouping val="standard"/>
        <c:varyColors val="0"/>
        <c:ser>
          <c:idx val="7"/>
          <c:order val="7"/>
          <c:tx>
            <c:v>昨年度実績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('１年目グラフ'!$F$67,'１年目グラフ'!$H$67,'１年目グラフ'!$J$67,'１年目グラフ'!$L$67,'１年目グラフ'!$N$67,'１年目グラフ'!$P$67,'１年目グラフ'!$R$67,'１年目グラフ'!$T$67,'１年目グラフ'!$V$67,'１年目グラフ'!$X$67,'１年目グラフ'!$Z$67,'１年目グラフ'!$AB$67)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5592090"/>
        <c:axId val="50328811"/>
      </c:lineChart>
      <c:catAx>
        <c:axId val="5592090"/>
        <c:scaling>
          <c:orientation val="minMax"/>
        </c:scaling>
        <c:axPos val="b"/>
        <c:delete val="1"/>
        <c:majorTickMark val="in"/>
        <c:minorTickMark val="none"/>
        <c:tickLblPos val="nextTo"/>
        <c:crossAx val="50328811"/>
        <c:crosses val="autoZero"/>
        <c:auto val="1"/>
        <c:lblOffset val="100"/>
        <c:noMultiLvlLbl val="0"/>
      </c:catAx>
      <c:valAx>
        <c:axId val="50328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金額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92090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83"/>
          <c:y val="0.228"/>
          <c:w val="0.217"/>
          <c:h val="0.414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1</xdr:row>
      <xdr:rowOff>190500</xdr:rowOff>
    </xdr:from>
    <xdr:to>
      <xdr:col>11</xdr:col>
      <xdr:colOff>561975</xdr:colOff>
      <xdr:row>3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0" y="457200"/>
          <a:ext cx="113919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環境家計簿をつけて、毎日の生活からどれくらいのCO</a:t>
          </a:r>
          <a:r>
            <a:rPr lang="en-US" cap="none" sz="1400" b="0" i="0" u="none" baseline="-25000"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が出ているのか調べてみましょう。</a:t>
          </a:r>
        </a:p>
      </xdr:txBody>
    </xdr:sp>
    <xdr:clientData/>
  </xdr:twoCellAnchor>
  <xdr:oneCellAnchor>
    <xdr:from>
      <xdr:col>1</xdr:col>
      <xdr:colOff>57150</xdr:colOff>
      <xdr:row>4</xdr:row>
      <xdr:rowOff>19050</xdr:rowOff>
    </xdr:from>
    <xdr:ext cx="13677900" cy="6848475"/>
    <xdr:sp>
      <xdr:nvSpPr>
        <xdr:cNvPr id="2" name="TextBox 2"/>
        <xdr:cNvSpPr txBox="1">
          <a:spLocks noChangeArrowheads="1"/>
        </xdr:cNvSpPr>
      </xdr:nvSpPr>
      <xdr:spPr>
        <a:xfrm>
          <a:off x="161925" y="904875"/>
          <a:ext cx="13677900" cy="6848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　この環境家計簿は、2年間の電気・ガス等の使用量および料金を月単位で記録し、普段の生活からのCO</a:t>
          </a:r>
          <a:r>
            <a:rPr lang="en-US" cap="none" sz="1400" b="0" i="0" u="none" baseline="-25000"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排出量を計算したうえ、CO</a:t>
          </a:r>
          <a:r>
            <a:rPr lang="en-US" cap="none" sz="1400" b="0" i="0" u="none" baseline="-25000"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排出量と料金を棒グラフに表示することができます（2年目のグラフには、比較対象として1年目の実績も折線で表示されます）。
　まず、記録を開始した年は、下の「＜入力方法＞」にしたがって「1年目」のシートに各月の電気・ガス等の使用量と料金を分かる範囲で入力してください。年度の途中から記録を始めた場合は、それ以前の月は空白のままで構いません。数値を入力すると、「1年目グラフ」のシートに、CO</a:t>
          </a:r>
          <a:r>
            <a:rPr lang="en-US" cap="none" sz="1400" b="0" i="0" u="none" baseline="-25000"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排出量と料金の推移のグラフが表示されます。
　2年目は「2年目」のシートに1年目と同じように数値を入力してください。「2年目グラフ」のシートに、CO</a:t>
          </a:r>
          <a:r>
            <a:rPr lang="en-US" cap="none" sz="1400" b="0" i="0" u="none" baseline="-25000"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排出量と料金の推移のグラフが表示され、「1、2年目の比較」シートに、1ヶ月あたりのCO</a:t>
          </a:r>
          <a:r>
            <a:rPr lang="en-US" cap="none" sz="1400" b="0" i="0" u="none" baseline="-25000"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排出量と料金を1年目と比較した結果が表示されます。
　3年目以降については、2年目のデータを1年目のシートにコピーすることで、継続してご使用になれます。
＜入力方法＞
●  表の黄色の欄に数字を入力してください。
</a:t>
          </a:r>
          <a:r>
            <a:rPr lang="en-US" cap="none" sz="1400" b="0" i="0" u="none" baseline="0">
              <a:latin typeface="ＭＳ ゴシック"/>
              <a:ea typeface="ＭＳ ゴシック"/>
              <a:cs typeface="ＭＳ ゴシック"/>
            </a:rPr>
            <a:t>　　・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環境家計簿を記録する年度とご家族の人数を記入してください。
</a:t>
          </a:r>
          <a:r>
            <a:rPr lang="en-US" cap="none" sz="1400" b="0" i="0" u="none" baseline="0">
              <a:latin typeface="ＭＳ ゴシック"/>
              <a:ea typeface="ＭＳ ゴシック"/>
              <a:cs typeface="ＭＳ ゴシック"/>
            </a:rPr>
            <a:t>　　・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使用量・金額の欄には、検針票などに書いてある使用量・金額を記入してください。
</a:t>
          </a:r>
          <a:r>
            <a:rPr lang="en-US" cap="none" sz="1400" b="0" i="0" u="none" baseline="0">
              <a:latin typeface="ＭＳ ゴシック"/>
              <a:ea typeface="ＭＳ ゴシック"/>
              <a:cs typeface="ＭＳ ゴシック"/>
            </a:rPr>
            <a:t>　　・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資源ごみ（アルミ缶、スチール缶、ペットボトル、ガラスビン、牛乳パック、食品トレイ、新聞紙など）として分別回収
</a:t>
          </a:r>
          <a:r>
            <a:rPr lang="en-US" cap="none" sz="1400" b="0" i="0" u="none" baseline="0">
              <a:latin typeface="ＭＳ ゴシック"/>
              <a:ea typeface="ＭＳ ゴシック"/>
              <a:cs typeface="ＭＳ ゴシック"/>
            </a:rPr>
            <a:t>　　　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されたものは数量に加えないでください。（資源ごみはごみではありません）
</a:t>
          </a:r>
          <a:r>
            <a:rPr lang="en-US" cap="none" sz="1400" b="0" i="0" u="none" baseline="0">
              <a:latin typeface="ＭＳ ゴシック"/>
              <a:ea typeface="ＭＳ ゴシック"/>
              <a:cs typeface="ＭＳ ゴシック"/>
            </a:rPr>
            <a:t>　　・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「ごみ」の欄は、資源として回収せずに廃棄する紙・布類、生ごみ類、プラスチック類などの可燃ごみの量を記入してください。
</a:t>
          </a:r>
          <a:r>
            <a:rPr lang="en-US" cap="none" sz="1400" b="0" i="0" u="none" baseline="0">
              <a:latin typeface="ＭＳ ゴシック"/>
              <a:ea typeface="ＭＳ ゴシック"/>
              <a:cs typeface="ＭＳ ゴシック"/>
            </a:rPr>
            <a:t>　　・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電気のCO</a:t>
          </a:r>
          <a:r>
            <a:rPr lang="en-US" cap="none" sz="1400" b="0" i="0" u="none" baseline="-25000"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排出係数は、平成18年度の四国電力実績値（0.368kg/kWh）を使用しています。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latin typeface="ＭＳ ゴシック"/>
              <a:ea typeface="ＭＳ ゴシック"/>
              <a:cs typeface="ＭＳ ゴシック"/>
            </a:rPr>
            <a:t>　　　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「1年目」「2年目」シートの各1箇所（黄色欄）にご入力いただくと、シート全体の電気のCO</a:t>
          </a:r>
          <a:r>
            <a:rPr lang="en-US" cap="none" sz="1400" b="0" i="0" u="none" baseline="-25000"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排出係数が変更されます。
　　　CO</a:t>
          </a:r>
          <a:r>
            <a:rPr lang="en-US" cap="none" sz="1400" b="0" i="0" u="none" baseline="-25000"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排出係数は使用量あたりのCO</a:t>
          </a:r>
          <a:r>
            <a:rPr lang="en-US" cap="none" sz="1400" b="0" i="0" u="none" baseline="-25000"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排出量を表しますので、
　　　　「(CO</a:t>
          </a:r>
          <a:r>
            <a:rPr lang="en-US" cap="none" sz="1400" b="0" i="0" u="none" baseline="-25000"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排出係数)×(使用量)＝(CO</a:t>
          </a:r>
          <a:r>
            <a:rPr lang="en-US" cap="none" sz="1400" b="0" i="0" u="none" baseline="-25000"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排出量)」
　　　の計算式でCO</a:t>
          </a:r>
          <a:r>
            <a:rPr lang="en-US" cap="none" sz="1400" b="0" i="0" u="none" baseline="-25000"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排出量が計算されます。
　　　　　　　　　　　　注：CO</a:t>
          </a:r>
          <a:r>
            <a:rPr lang="en-US" cap="none" sz="1400" b="0" i="0" u="none" baseline="-25000"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排出係数（電気を除く）は環境省資料より。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103</xdr:row>
      <xdr:rowOff>0</xdr:rowOff>
    </xdr:from>
    <xdr:to>
      <xdr:col>6</xdr:col>
      <xdr:colOff>352425</xdr:colOff>
      <xdr:row>103</xdr:row>
      <xdr:rowOff>0</xdr:rowOff>
    </xdr:to>
    <xdr:sp>
      <xdr:nvSpPr>
        <xdr:cNvPr id="1" name="TextBox 58"/>
        <xdr:cNvSpPr txBox="1">
          <a:spLocks noChangeArrowheads="1"/>
        </xdr:cNvSpPr>
      </xdr:nvSpPr>
      <xdr:spPr>
        <a:xfrm>
          <a:off x="762000" y="28603575"/>
          <a:ext cx="4562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二酸化炭素排出量の推移</a:t>
          </a:r>
        </a:p>
      </xdr:txBody>
    </xdr:sp>
    <xdr:clientData/>
  </xdr:twoCellAnchor>
  <xdr:twoCellAnchor>
    <xdr:from>
      <xdr:col>9</xdr:col>
      <xdr:colOff>180975</xdr:colOff>
      <xdr:row>103</xdr:row>
      <xdr:rowOff>0</xdr:rowOff>
    </xdr:from>
    <xdr:to>
      <xdr:col>14</xdr:col>
      <xdr:colOff>533400</xdr:colOff>
      <xdr:row>103</xdr:row>
      <xdr:rowOff>0</xdr:rowOff>
    </xdr:to>
    <xdr:sp>
      <xdr:nvSpPr>
        <xdr:cNvPr id="2" name="TextBox 59"/>
        <xdr:cNvSpPr txBox="1">
          <a:spLocks noChangeArrowheads="1"/>
        </xdr:cNvSpPr>
      </xdr:nvSpPr>
      <xdr:spPr>
        <a:xfrm>
          <a:off x="7639050" y="28603575"/>
          <a:ext cx="4991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料金の推移</a:t>
          </a:r>
        </a:p>
      </xdr:txBody>
    </xdr:sp>
    <xdr:clientData/>
  </xdr:twoCellAnchor>
  <xdr:twoCellAnchor>
    <xdr:from>
      <xdr:col>9</xdr:col>
      <xdr:colOff>0</xdr:colOff>
      <xdr:row>103</xdr:row>
      <xdr:rowOff>0</xdr:rowOff>
    </xdr:from>
    <xdr:to>
      <xdr:col>10</xdr:col>
      <xdr:colOff>209550</xdr:colOff>
      <xdr:row>103</xdr:row>
      <xdr:rowOff>0</xdr:rowOff>
    </xdr:to>
    <xdr:sp>
      <xdr:nvSpPr>
        <xdr:cNvPr id="3" name="TextBox 60"/>
        <xdr:cNvSpPr txBox="1">
          <a:spLocks noChangeArrowheads="1"/>
        </xdr:cNvSpPr>
      </xdr:nvSpPr>
      <xdr:spPr>
        <a:xfrm>
          <a:off x="7458075" y="28603575"/>
          <a:ext cx="1295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円</a:t>
          </a:r>
        </a:p>
      </xdr:txBody>
    </xdr:sp>
    <xdr:clientData/>
  </xdr:twoCellAnchor>
  <xdr:twoCellAnchor>
    <xdr:from>
      <xdr:col>1</xdr:col>
      <xdr:colOff>142875</xdr:colOff>
      <xdr:row>103</xdr:row>
      <xdr:rowOff>0</xdr:rowOff>
    </xdr:from>
    <xdr:to>
      <xdr:col>1</xdr:col>
      <xdr:colOff>1428750</xdr:colOff>
      <xdr:row>103</xdr:row>
      <xdr:rowOff>0</xdr:rowOff>
    </xdr:to>
    <xdr:sp>
      <xdr:nvSpPr>
        <xdr:cNvPr id="4" name="TextBox 61"/>
        <xdr:cNvSpPr txBox="1">
          <a:spLocks noChangeArrowheads="1"/>
        </xdr:cNvSpPr>
      </xdr:nvSpPr>
      <xdr:spPr>
        <a:xfrm>
          <a:off x="285750" y="28603575"/>
          <a:ext cx="1285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HG丸ｺﾞｼｯｸM-PRO"/>
              <a:ea typeface="HG丸ｺﾞｼｯｸM-PRO"/>
              <a:cs typeface="HG丸ｺﾞｼｯｸM-PRO"/>
            </a:rPr>
            <a:t>kg-CO</a:t>
          </a:r>
          <a:r>
            <a:rPr lang="en-US" cap="none" sz="1200" b="0" i="0" u="none" baseline="-25000">
              <a:latin typeface="HG丸ｺﾞｼｯｸM-PRO"/>
              <a:ea typeface="HG丸ｺﾞｼｯｸM-PRO"/>
              <a:cs typeface="HG丸ｺﾞｼｯｸM-PRO"/>
            </a:rPr>
            <a:t>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</xdr:row>
      <xdr:rowOff>104775</xdr:rowOff>
    </xdr:from>
    <xdr:ext cx="7400925" cy="5934075"/>
    <xdr:graphicFrame>
      <xdr:nvGraphicFramePr>
        <xdr:cNvPr id="1" name="Chart 1"/>
        <xdr:cNvGraphicFramePr/>
      </xdr:nvGraphicFramePr>
      <xdr:xfrm>
        <a:off x="285750" y="952500"/>
        <a:ext cx="740092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9</xdr:col>
      <xdr:colOff>581025</xdr:colOff>
      <xdr:row>4</xdr:row>
      <xdr:rowOff>38100</xdr:rowOff>
    </xdr:from>
    <xdr:ext cx="7791450" cy="5934075"/>
    <xdr:graphicFrame>
      <xdr:nvGraphicFramePr>
        <xdr:cNvPr id="2" name="Chart 2"/>
        <xdr:cNvGraphicFramePr/>
      </xdr:nvGraphicFramePr>
      <xdr:xfrm>
        <a:off x="7658100" y="885825"/>
        <a:ext cx="7791450" cy="593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2</xdr:col>
      <xdr:colOff>857250</xdr:colOff>
      <xdr:row>3</xdr:row>
      <xdr:rowOff>0</xdr:rowOff>
    </xdr:from>
    <xdr:ext cx="4600575" cy="581025"/>
    <xdr:sp>
      <xdr:nvSpPr>
        <xdr:cNvPr id="3" name="TextBox 29"/>
        <xdr:cNvSpPr txBox="1">
          <a:spLocks noChangeArrowheads="1"/>
        </xdr:cNvSpPr>
      </xdr:nvSpPr>
      <xdr:spPr>
        <a:xfrm>
          <a:off x="1381125" y="704850"/>
          <a:ext cx="46005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二酸化炭素排出量の推移</a:t>
          </a:r>
        </a:p>
      </xdr:txBody>
    </xdr:sp>
    <xdr:clientData/>
  </xdr:oneCellAnchor>
  <xdr:oneCellAnchor>
    <xdr:from>
      <xdr:col>11</xdr:col>
      <xdr:colOff>228600</xdr:colOff>
      <xdr:row>2</xdr:row>
      <xdr:rowOff>123825</xdr:rowOff>
    </xdr:from>
    <xdr:ext cx="4600575" cy="581025"/>
    <xdr:sp>
      <xdr:nvSpPr>
        <xdr:cNvPr id="4" name="TextBox 30"/>
        <xdr:cNvSpPr txBox="1">
          <a:spLocks noChangeArrowheads="1"/>
        </xdr:cNvSpPr>
      </xdr:nvSpPr>
      <xdr:spPr>
        <a:xfrm>
          <a:off x="9020175" y="685800"/>
          <a:ext cx="46005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料金の推移</a:t>
          </a:r>
        </a:p>
      </xdr:txBody>
    </xdr:sp>
    <xdr:clientData/>
  </xdr:oneCellAnchor>
  <xdr:oneCellAnchor>
    <xdr:from>
      <xdr:col>10</xdr:col>
      <xdr:colOff>628650</xdr:colOff>
      <xdr:row>3</xdr:row>
      <xdr:rowOff>133350</xdr:rowOff>
    </xdr:from>
    <xdr:ext cx="1285875" cy="314325"/>
    <xdr:sp>
      <xdr:nvSpPr>
        <xdr:cNvPr id="5" name="TextBox 31"/>
        <xdr:cNvSpPr txBox="1">
          <a:spLocks noChangeArrowheads="1"/>
        </xdr:cNvSpPr>
      </xdr:nvSpPr>
      <xdr:spPr>
        <a:xfrm>
          <a:off x="8562975" y="838200"/>
          <a:ext cx="12858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円</a:t>
          </a:r>
        </a:p>
      </xdr:txBody>
    </xdr:sp>
    <xdr:clientData/>
  </xdr:oneCellAnchor>
  <xdr:oneCellAnchor>
    <xdr:from>
      <xdr:col>2</xdr:col>
      <xdr:colOff>95250</xdr:colOff>
      <xdr:row>3</xdr:row>
      <xdr:rowOff>104775</xdr:rowOff>
    </xdr:from>
    <xdr:ext cx="1276350" cy="314325"/>
    <xdr:sp>
      <xdr:nvSpPr>
        <xdr:cNvPr id="6" name="TextBox 32"/>
        <xdr:cNvSpPr txBox="1">
          <a:spLocks noChangeArrowheads="1"/>
        </xdr:cNvSpPr>
      </xdr:nvSpPr>
      <xdr:spPr>
        <a:xfrm>
          <a:off x="619125" y="809625"/>
          <a:ext cx="1276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kg-CO</a:t>
          </a:r>
          <a:r>
            <a:rPr lang="en-US" cap="none" sz="1400" b="0" i="0" u="none" baseline="-25000"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oneCellAnchor>
  <xdr:twoCellAnchor>
    <xdr:from>
      <xdr:col>2</xdr:col>
      <xdr:colOff>714375</xdr:colOff>
      <xdr:row>42</xdr:row>
      <xdr:rowOff>9525</xdr:rowOff>
    </xdr:from>
    <xdr:to>
      <xdr:col>8</xdr:col>
      <xdr:colOff>9525</xdr:colOff>
      <xdr:row>43</xdr:row>
      <xdr:rowOff>133350</xdr:rowOff>
    </xdr:to>
    <xdr:grpSp>
      <xdr:nvGrpSpPr>
        <xdr:cNvPr id="7" name="Group 49"/>
        <xdr:cNvGrpSpPr>
          <a:grpSpLocks/>
        </xdr:cNvGrpSpPr>
      </xdr:nvGrpSpPr>
      <xdr:grpSpPr>
        <a:xfrm>
          <a:off x="1238250" y="6286500"/>
          <a:ext cx="4991100" cy="266700"/>
          <a:chOff x="104" y="660"/>
          <a:chExt cx="420" cy="28"/>
        </a:xfrm>
        <a:solidFill>
          <a:srgbClr val="FFFFFF"/>
        </a:solidFill>
      </xdr:grpSpPr>
      <xdr:sp>
        <xdr:nvSpPr>
          <xdr:cNvPr id="8" name="TextBox 4"/>
          <xdr:cNvSpPr txBox="1">
            <a:spLocks noChangeArrowheads="1"/>
          </xdr:cNvSpPr>
        </xdr:nvSpPr>
        <xdr:spPr>
          <a:xfrm>
            <a:off x="104" y="661"/>
            <a:ext cx="51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４月</a:t>
            </a:r>
          </a:p>
        </xdr:txBody>
      </xdr:sp>
      <xdr:sp>
        <xdr:nvSpPr>
          <xdr:cNvPr id="9" name="TextBox 5"/>
          <xdr:cNvSpPr txBox="1">
            <a:spLocks noChangeArrowheads="1"/>
          </xdr:cNvSpPr>
        </xdr:nvSpPr>
        <xdr:spPr>
          <a:xfrm>
            <a:off x="136" y="660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５月</a:t>
            </a:r>
          </a:p>
        </xdr:txBody>
      </xdr:sp>
      <xdr:sp>
        <xdr:nvSpPr>
          <xdr:cNvPr id="10" name="TextBox 6"/>
          <xdr:cNvSpPr txBox="1">
            <a:spLocks noChangeArrowheads="1"/>
          </xdr:cNvSpPr>
        </xdr:nvSpPr>
        <xdr:spPr>
          <a:xfrm>
            <a:off x="167" y="660"/>
            <a:ext cx="55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６月</a:t>
            </a:r>
          </a:p>
        </xdr:txBody>
      </xdr:sp>
      <xdr:sp>
        <xdr:nvSpPr>
          <xdr:cNvPr id="11" name="TextBox 7"/>
          <xdr:cNvSpPr txBox="1">
            <a:spLocks noChangeArrowheads="1"/>
          </xdr:cNvSpPr>
        </xdr:nvSpPr>
        <xdr:spPr>
          <a:xfrm>
            <a:off x="205" y="660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７月</a:t>
            </a:r>
          </a:p>
        </xdr:txBody>
      </xdr:sp>
      <xdr:sp>
        <xdr:nvSpPr>
          <xdr:cNvPr id="12" name="TextBox 8"/>
          <xdr:cNvSpPr txBox="1">
            <a:spLocks noChangeArrowheads="1"/>
          </xdr:cNvSpPr>
        </xdr:nvSpPr>
        <xdr:spPr>
          <a:xfrm>
            <a:off x="240" y="660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８月</a:t>
            </a:r>
          </a:p>
        </xdr:txBody>
      </xdr:sp>
      <xdr:sp>
        <xdr:nvSpPr>
          <xdr:cNvPr id="13" name="TextBox 9"/>
          <xdr:cNvSpPr txBox="1">
            <a:spLocks noChangeArrowheads="1"/>
          </xdr:cNvSpPr>
        </xdr:nvSpPr>
        <xdr:spPr>
          <a:xfrm>
            <a:off x="274" y="660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９月</a:t>
            </a:r>
          </a:p>
        </xdr:txBody>
      </xdr:sp>
      <xdr:sp>
        <xdr:nvSpPr>
          <xdr:cNvPr id="14" name="TextBox 10"/>
          <xdr:cNvSpPr txBox="1">
            <a:spLocks noChangeArrowheads="1"/>
          </xdr:cNvSpPr>
        </xdr:nvSpPr>
        <xdr:spPr>
          <a:xfrm>
            <a:off x="304" y="660"/>
            <a:ext cx="57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10月</a:t>
            </a:r>
          </a:p>
        </xdr:txBody>
      </xdr:sp>
      <xdr:sp>
        <xdr:nvSpPr>
          <xdr:cNvPr id="15" name="TextBox 11"/>
          <xdr:cNvSpPr txBox="1">
            <a:spLocks noChangeArrowheads="1"/>
          </xdr:cNvSpPr>
        </xdr:nvSpPr>
        <xdr:spPr>
          <a:xfrm>
            <a:off x="338" y="660"/>
            <a:ext cx="55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11月</a:t>
            </a:r>
          </a:p>
        </xdr:txBody>
      </xdr:sp>
      <xdr:sp>
        <xdr:nvSpPr>
          <xdr:cNvPr id="16" name="TextBox 12"/>
          <xdr:cNvSpPr txBox="1">
            <a:spLocks noChangeArrowheads="1"/>
          </xdr:cNvSpPr>
        </xdr:nvSpPr>
        <xdr:spPr>
          <a:xfrm>
            <a:off x="370" y="660"/>
            <a:ext cx="59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12月</a:t>
            </a:r>
          </a:p>
        </xdr:txBody>
      </xdr:sp>
      <xdr:sp>
        <xdr:nvSpPr>
          <xdr:cNvPr id="17" name="TextBox 13"/>
          <xdr:cNvSpPr txBox="1">
            <a:spLocks noChangeArrowheads="1"/>
          </xdr:cNvSpPr>
        </xdr:nvSpPr>
        <xdr:spPr>
          <a:xfrm>
            <a:off x="410" y="660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１月</a:t>
            </a:r>
          </a:p>
        </xdr:txBody>
      </xdr:sp>
      <xdr:sp>
        <xdr:nvSpPr>
          <xdr:cNvPr id="18" name="TextBox 14"/>
          <xdr:cNvSpPr txBox="1">
            <a:spLocks noChangeArrowheads="1"/>
          </xdr:cNvSpPr>
        </xdr:nvSpPr>
        <xdr:spPr>
          <a:xfrm>
            <a:off x="443" y="660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２月</a:t>
            </a:r>
          </a:p>
        </xdr:txBody>
      </xdr:sp>
      <xdr:sp>
        <xdr:nvSpPr>
          <xdr:cNvPr id="19" name="TextBox 15"/>
          <xdr:cNvSpPr txBox="1">
            <a:spLocks noChangeArrowheads="1"/>
          </xdr:cNvSpPr>
        </xdr:nvSpPr>
        <xdr:spPr>
          <a:xfrm>
            <a:off x="476" y="660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３月</a:t>
            </a:r>
          </a:p>
        </xdr:txBody>
      </xdr:sp>
    </xdr:grpSp>
    <xdr:clientData/>
  </xdr:twoCellAnchor>
  <xdr:twoCellAnchor>
    <xdr:from>
      <xdr:col>11</xdr:col>
      <xdr:colOff>142875</xdr:colOff>
      <xdr:row>42</xdr:row>
      <xdr:rowOff>9525</xdr:rowOff>
    </xdr:from>
    <xdr:to>
      <xdr:col>17</xdr:col>
      <xdr:colOff>0</xdr:colOff>
      <xdr:row>43</xdr:row>
      <xdr:rowOff>133350</xdr:rowOff>
    </xdr:to>
    <xdr:grpSp>
      <xdr:nvGrpSpPr>
        <xdr:cNvPr id="20" name="Group 50"/>
        <xdr:cNvGrpSpPr>
          <a:grpSpLocks/>
        </xdr:cNvGrpSpPr>
      </xdr:nvGrpSpPr>
      <xdr:grpSpPr>
        <a:xfrm>
          <a:off x="8934450" y="6286500"/>
          <a:ext cx="5000625" cy="266700"/>
          <a:chOff x="104" y="660"/>
          <a:chExt cx="420" cy="28"/>
        </a:xfrm>
        <a:solidFill>
          <a:srgbClr val="FFFFFF"/>
        </a:solidFill>
      </xdr:grpSpPr>
      <xdr:sp>
        <xdr:nvSpPr>
          <xdr:cNvPr id="21" name="TextBox 51"/>
          <xdr:cNvSpPr txBox="1">
            <a:spLocks noChangeArrowheads="1"/>
          </xdr:cNvSpPr>
        </xdr:nvSpPr>
        <xdr:spPr>
          <a:xfrm>
            <a:off x="104" y="661"/>
            <a:ext cx="51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４月</a:t>
            </a:r>
          </a:p>
        </xdr:txBody>
      </xdr:sp>
      <xdr:sp>
        <xdr:nvSpPr>
          <xdr:cNvPr id="22" name="TextBox 52"/>
          <xdr:cNvSpPr txBox="1">
            <a:spLocks noChangeArrowheads="1"/>
          </xdr:cNvSpPr>
        </xdr:nvSpPr>
        <xdr:spPr>
          <a:xfrm>
            <a:off x="136" y="660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５月</a:t>
            </a:r>
          </a:p>
        </xdr:txBody>
      </xdr:sp>
      <xdr:sp>
        <xdr:nvSpPr>
          <xdr:cNvPr id="23" name="TextBox 53"/>
          <xdr:cNvSpPr txBox="1">
            <a:spLocks noChangeArrowheads="1"/>
          </xdr:cNvSpPr>
        </xdr:nvSpPr>
        <xdr:spPr>
          <a:xfrm>
            <a:off x="167" y="660"/>
            <a:ext cx="55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６月</a:t>
            </a:r>
          </a:p>
        </xdr:txBody>
      </xdr:sp>
      <xdr:sp>
        <xdr:nvSpPr>
          <xdr:cNvPr id="24" name="TextBox 54"/>
          <xdr:cNvSpPr txBox="1">
            <a:spLocks noChangeArrowheads="1"/>
          </xdr:cNvSpPr>
        </xdr:nvSpPr>
        <xdr:spPr>
          <a:xfrm>
            <a:off x="205" y="660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７月</a:t>
            </a:r>
          </a:p>
        </xdr:txBody>
      </xdr:sp>
      <xdr:sp>
        <xdr:nvSpPr>
          <xdr:cNvPr id="25" name="TextBox 55"/>
          <xdr:cNvSpPr txBox="1">
            <a:spLocks noChangeArrowheads="1"/>
          </xdr:cNvSpPr>
        </xdr:nvSpPr>
        <xdr:spPr>
          <a:xfrm>
            <a:off x="240" y="660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８月</a:t>
            </a:r>
          </a:p>
        </xdr:txBody>
      </xdr:sp>
      <xdr:sp>
        <xdr:nvSpPr>
          <xdr:cNvPr id="26" name="TextBox 56"/>
          <xdr:cNvSpPr txBox="1">
            <a:spLocks noChangeArrowheads="1"/>
          </xdr:cNvSpPr>
        </xdr:nvSpPr>
        <xdr:spPr>
          <a:xfrm>
            <a:off x="274" y="660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９月</a:t>
            </a:r>
          </a:p>
        </xdr:txBody>
      </xdr:sp>
      <xdr:sp>
        <xdr:nvSpPr>
          <xdr:cNvPr id="27" name="TextBox 57"/>
          <xdr:cNvSpPr txBox="1">
            <a:spLocks noChangeArrowheads="1"/>
          </xdr:cNvSpPr>
        </xdr:nvSpPr>
        <xdr:spPr>
          <a:xfrm>
            <a:off x="304" y="660"/>
            <a:ext cx="57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10月</a:t>
            </a:r>
          </a:p>
        </xdr:txBody>
      </xdr:sp>
      <xdr:sp>
        <xdr:nvSpPr>
          <xdr:cNvPr id="28" name="TextBox 58"/>
          <xdr:cNvSpPr txBox="1">
            <a:spLocks noChangeArrowheads="1"/>
          </xdr:cNvSpPr>
        </xdr:nvSpPr>
        <xdr:spPr>
          <a:xfrm>
            <a:off x="338" y="660"/>
            <a:ext cx="55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11月</a:t>
            </a:r>
          </a:p>
        </xdr:txBody>
      </xdr:sp>
      <xdr:sp>
        <xdr:nvSpPr>
          <xdr:cNvPr id="29" name="TextBox 59"/>
          <xdr:cNvSpPr txBox="1">
            <a:spLocks noChangeArrowheads="1"/>
          </xdr:cNvSpPr>
        </xdr:nvSpPr>
        <xdr:spPr>
          <a:xfrm>
            <a:off x="370" y="660"/>
            <a:ext cx="59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12月</a:t>
            </a:r>
          </a:p>
        </xdr:txBody>
      </xdr:sp>
      <xdr:sp>
        <xdr:nvSpPr>
          <xdr:cNvPr id="30" name="TextBox 60"/>
          <xdr:cNvSpPr txBox="1">
            <a:spLocks noChangeArrowheads="1"/>
          </xdr:cNvSpPr>
        </xdr:nvSpPr>
        <xdr:spPr>
          <a:xfrm>
            <a:off x="410" y="660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１月</a:t>
            </a:r>
          </a:p>
        </xdr:txBody>
      </xdr:sp>
      <xdr:sp>
        <xdr:nvSpPr>
          <xdr:cNvPr id="31" name="TextBox 61"/>
          <xdr:cNvSpPr txBox="1">
            <a:spLocks noChangeArrowheads="1"/>
          </xdr:cNvSpPr>
        </xdr:nvSpPr>
        <xdr:spPr>
          <a:xfrm>
            <a:off x="443" y="660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２月</a:t>
            </a:r>
          </a:p>
        </xdr:txBody>
      </xdr:sp>
      <xdr:sp>
        <xdr:nvSpPr>
          <xdr:cNvPr id="32" name="TextBox 62"/>
          <xdr:cNvSpPr txBox="1">
            <a:spLocks noChangeArrowheads="1"/>
          </xdr:cNvSpPr>
        </xdr:nvSpPr>
        <xdr:spPr>
          <a:xfrm>
            <a:off x="476" y="660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３月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5</xdr:row>
      <xdr:rowOff>114300</xdr:rowOff>
    </xdr:from>
    <xdr:ext cx="7362825" cy="5724525"/>
    <xdr:graphicFrame>
      <xdr:nvGraphicFramePr>
        <xdr:cNvPr id="1" name="Chart 64"/>
        <xdr:cNvGraphicFramePr/>
      </xdr:nvGraphicFramePr>
      <xdr:xfrm>
        <a:off x="285750" y="1057275"/>
        <a:ext cx="73628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9</xdr:col>
      <xdr:colOff>571500</xdr:colOff>
      <xdr:row>5</xdr:row>
      <xdr:rowOff>114300</xdr:rowOff>
    </xdr:from>
    <xdr:ext cx="7696200" cy="5724525"/>
    <xdr:graphicFrame>
      <xdr:nvGraphicFramePr>
        <xdr:cNvPr id="2" name="Chart 65"/>
        <xdr:cNvGraphicFramePr/>
      </xdr:nvGraphicFramePr>
      <xdr:xfrm>
        <a:off x="7610475" y="1057275"/>
        <a:ext cx="7696200" cy="572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2</xdr:col>
      <xdr:colOff>819150</xdr:colOff>
      <xdr:row>3</xdr:row>
      <xdr:rowOff>38100</xdr:rowOff>
    </xdr:from>
    <xdr:ext cx="4610100" cy="609600"/>
    <xdr:sp>
      <xdr:nvSpPr>
        <xdr:cNvPr id="3" name="TextBox 92"/>
        <xdr:cNvSpPr txBox="1">
          <a:spLocks noChangeArrowheads="1"/>
        </xdr:cNvSpPr>
      </xdr:nvSpPr>
      <xdr:spPr>
        <a:xfrm>
          <a:off x="1333500" y="695325"/>
          <a:ext cx="46101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二酸化炭素排出量の推移</a:t>
          </a:r>
        </a:p>
      </xdr:txBody>
    </xdr:sp>
    <xdr:clientData/>
  </xdr:oneCellAnchor>
  <xdr:oneCellAnchor>
    <xdr:from>
      <xdr:col>11</xdr:col>
      <xdr:colOff>95250</xdr:colOff>
      <xdr:row>3</xdr:row>
      <xdr:rowOff>38100</xdr:rowOff>
    </xdr:from>
    <xdr:ext cx="4600575" cy="609600"/>
    <xdr:sp>
      <xdr:nvSpPr>
        <xdr:cNvPr id="4" name="TextBox 93"/>
        <xdr:cNvSpPr txBox="1">
          <a:spLocks noChangeArrowheads="1"/>
        </xdr:cNvSpPr>
      </xdr:nvSpPr>
      <xdr:spPr>
        <a:xfrm>
          <a:off x="8848725" y="695325"/>
          <a:ext cx="46005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料金の推移</a:t>
          </a:r>
        </a:p>
      </xdr:txBody>
    </xdr:sp>
    <xdr:clientData/>
  </xdr:oneCellAnchor>
  <xdr:twoCellAnchor>
    <xdr:from>
      <xdr:col>10</xdr:col>
      <xdr:colOff>200025</xdr:colOff>
      <xdr:row>4</xdr:row>
      <xdr:rowOff>66675</xdr:rowOff>
    </xdr:from>
    <xdr:to>
      <xdr:col>11</xdr:col>
      <xdr:colOff>628650</xdr:colOff>
      <xdr:row>6</xdr:row>
      <xdr:rowOff>95250</xdr:rowOff>
    </xdr:to>
    <xdr:sp>
      <xdr:nvSpPr>
        <xdr:cNvPr id="5" name="TextBox 94"/>
        <xdr:cNvSpPr txBox="1">
          <a:spLocks noChangeArrowheads="1"/>
        </xdr:cNvSpPr>
      </xdr:nvSpPr>
      <xdr:spPr>
        <a:xfrm>
          <a:off x="8096250" y="866775"/>
          <a:ext cx="12858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円</a:t>
          </a:r>
        </a:p>
      </xdr:txBody>
    </xdr:sp>
    <xdr:clientData/>
  </xdr:twoCellAnchor>
  <xdr:oneCellAnchor>
    <xdr:from>
      <xdr:col>2</xdr:col>
      <xdr:colOff>0</xdr:colOff>
      <xdr:row>4</xdr:row>
      <xdr:rowOff>66675</xdr:rowOff>
    </xdr:from>
    <xdr:ext cx="1285875" cy="314325"/>
    <xdr:sp>
      <xdr:nvSpPr>
        <xdr:cNvPr id="6" name="TextBox 95"/>
        <xdr:cNvSpPr txBox="1">
          <a:spLocks noChangeArrowheads="1"/>
        </xdr:cNvSpPr>
      </xdr:nvSpPr>
      <xdr:spPr>
        <a:xfrm>
          <a:off x="514350" y="866775"/>
          <a:ext cx="12858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kg-CO</a:t>
          </a:r>
          <a:r>
            <a:rPr lang="en-US" cap="none" sz="1400" b="0" i="0" u="none" baseline="-25000"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oneCellAnchor>
  <xdr:twoCellAnchor>
    <xdr:from>
      <xdr:col>2</xdr:col>
      <xdr:colOff>666750</xdr:colOff>
      <xdr:row>42</xdr:row>
      <xdr:rowOff>123825</xdr:rowOff>
    </xdr:from>
    <xdr:to>
      <xdr:col>7</xdr:col>
      <xdr:colOff>666750</xdr:colOff>
      <xdr:row>44</xdr:row>
      <xdr:rowOff>104775</xdr:rowOff>
    </xdr:to>
    <xdr:grpSp>
      <xdr:nvGrpSpPr>
        <xdr:cNvPr id="7" name="Group 129"/>
        <xdr:cNvGrpSpPr>
          <a:grpSpLocks/>
        </xdr:cNvGrpSpPr>
      </xdr:nvGrpSpPr>
      <xdr:grpSpPr>
        <a:xfrm>
          <a:off x="1181100" y="6353175"/>
          <a:ext cx="4810125" cy="266700"/>
          <a:chOff x="72" y="664"/>
          <a:chExt cx="404" cy="28"/>
        </a:xfrm>
        <a:solidFill>
          <a:srgbClr val="FFFFFF"/>
        </a:solidFill>
      </xdr:grpSpPr>
      <xdr:sp>
        <xdr:nvSpPr>
          <xdr:cNvPr id="8" name="TextBox 103"/>
          <xdr:cNvSpPr txBox="1">
            <a:spLocks noChangeArrowheads="1"/>
          </xdr:cNvSpPr>
        </xdr:nvSpPr>
        <xdr:spPr>
          <a:xfrm>
            <a:off x="72" y="665"/>
            <a:ext cx="51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４月</a:t>
            </a:r>
          </a:p>
        </xdr:txBody>
      </xdr:sp>
      <xdr:sp>
        <xdr:nvSpPr>
          <xdr:cNvPr id="9" name="TextBox 104"/>
          <xdr:cNvSpPr txBox="1">
            <a:spLocks noChangeArrowheads="1"/>
          </xdr:cNvSpPr>
        </xdr:nvSpPr>
        <xdr:spPr>
          <a:xfrm>
            <a:off x="104" y="664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５月</a:t>
            </a:r>
          </a:p>
        </xdr:txBody>
      </xdr:sp>
      <xdr:sp>
        <xdr:nvSpPr>
          <xdr:cNvPr id="10" name="TextBox 105"/>
          <xdr:cNvSpPr txBox="1">
            <a:spLocks noChangeArrowheads="1"/>
          </xdr:cNvSpPr>
        </xdr:nvSpPr>
        <xdr:spPr>
          <a:xfrm>
            <a:off x="133" y="664"/>
            <a:ext cx="55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６月</a:t>
            </a:r>
          </a:p>
        </xdr:txBody>
      </xdr:sp>
      <xdr:sp>
        <xdr:nvSpPr>
          <xdr:cNvPr id="11" name="TextBox 106"/>
          <xdr:cNvSpPr txBox="1">
            <a:spLocks noChangeArrowheads="1"/>
          </xdr:cNvSpPr>
        </xdr:nvSpPr>
        <xdr:spPr>
          <a:xfrm>
            <a:off x="168" y="664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７月</a:t>
            </a:r>
          </a:p>
        </xdr:txBody>
      </xdr:sp>
      <xdr:sp>
        <xdr:nvSpPr>
          <xdr:cNvPr id="12" name="TextBox 107"/>
          <xdr:cNvSpPr txBox="1">
            <a:spLocks noChangeArrowheads="1"/>
          </xdr:cNvSpPr>
        </xdr:nvSpPr>
        <xdr:spPr>
          <a:xfrm>
            <a:off x="200" y="664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８月</a:t>
            </a:r>
          </a:p>
        </xdr:txBody>
      </xdr:sp>
      <xdr:sp>
        <xdr:nvSpPr>
          <xdr:cNvPr id="13" name="TextBox 108"/>
          <xdr:cNvSpPr txBox="1">
            <a:spLocks noChangeArrowheads="1"/>
          </xdr:cNvSpPr>
        </xdr:nvSpPr>
        <xdr:spPr>
          <a:xfrm>
            <a:off x="232" y="664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９月</a:t>
            </a:r>
          </a:p>
        </xdr:txBody>
      </xdr:sp>
      <xdr:sp>
        <xdr:nvSpPr>
          <xdr:cNvPr id="14" name="TextBox 109"/>
          <xdr:cNvSpPr txBox="1">
            <a:spLocks noChangeArrowheads="1"/>
          </xdr:cNvSpPr>
        </xdr:nvSpPr>
        <xdr:spPr>
          <a:xfrm>
            <a:off x="260" y="664"/>
            <a:ext cx="57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10月</a:t>
            </a:r>
          </a:p>
        </xdr:txBody>
      </xdr:sp>
      <xdr:sp>
        <xdr:nvSpPr>
          <xdr:cNvPr id="15" name="TextBox 110"/>
          <xdr:cNvSpPr txBox="1">
            <a:spLocks noChangeArrowheads="1"/>
          </xdr:cNvSpPr>
        </xdr:nvSpPr>
        <xdr:spPr>
          <a:xfrm>
            <a:off x="299" y="664"/>
            <a:ext cx="55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11月</a:t>
            </a:r>
          </a:p>
        </xdr:txBody>
      </xdr:sp>
      <xdr:sp>
        <xdr:nvSpPr>
          <xdr:cNvPr id="16" name="TextBox 111"/>
          <xdr:cNvSpPr txBox="1">
            <a:spLocks noChangeArrowheads="1"/>
          </xdr:cNvSpPr>
        </xdr:nvSpPr>
        <xdr:spPr>
          <a:xfrm>
            <a:off x="331" y="664"/>
            <a:ext cx="59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12月</a:t>
            </a:r>
          </a:p>
        </xdr:txBody>
      </xdr:sp>
      <xdr:sp>
        <xdr:nvSpPr>
          <xdr:cNvPr id="17" name="TextBox 112"/>
          <xdr:cNvSpPr txBox="1">
            <a:spLocks noChangeArrowheads="1"/>
          </xdr:cNvSpPr>
        </xdr:nvSpPr>
        <xdr:spPr>
          <a:xfrm>
            <a:off x="367" y="664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１月</a:t>
            </a:r>
          </a:p>
        </xdr:txBody>
      </xdr:sp>
      <xdr:sp>
        <xdr:nvSpPr>
          <xdr:cNvPr id="18" name="TextBox 113"/>
          <xdr:cNvSpPr txBox="1">
            <a:spLocks noChangeArrowheads="1"/>
          </xdr:cNvSpPr>
        </xdr:nvSpPr>
        <xdr:spPr>
          <a:xfrm>
            <a:off x="398" y="664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２月</a:t>
            </a:r>
          </a:p>
        </xdr:txBody>
      </xdr:sp>
      <xdr:sp>
        <xdr:nvSpPr>
          <xdr:cNvPr id="19" name="TextBox 114"/>
          <xdr:cNvSpPr txBox="1">
            <a:spLocks noChangeArrowheads="1"/>
          </xdr:cNvSpPr>
        </xdr:nvSpPr>
        <xdr:spPr>
          <a:xfrm>
            <a:off x="428" y="664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３月</a:t>
            </a:r>
          </a:p>
        </xdr:txBody>
      </xdr:sp>
    </xdr:grpSp>
    <xdr:clientData/>
  </xdr:twoCellAnchor>
  <xdr:twoCellAnchor>
    <xdr:from>
      <xdr:col>11</xdr:col>
      <xdr:colOff>9525</xdr:colOff>
      <xdr:row>42</xdr:row>
      <xdr:rowOff>123825</xdr:rowOff>
    </xdr:from>
    <xdr:to>
      <xdr:col>16</xdr:col>
      <xdr:colOff>714375</xdr:colOff>
      <xdr:row>44</xdr:row>
      <xdr:rowOff>104775</xdr:rowOff>
    </xdr:to>
    <xdr:grpSp>
      <xdr:nvGrpSpPr>
        <xdr:cNvPr id="20" name="Group 158"/>
        <xdr:cNvGrpSpPr>
          <a:grpSpLocks/>
        </xdr:cNvGrpSpPr>
      </xdr:nvGrpSpPr>
      <xdr:grpSpPr>
        <a:xfrm>
          <a:off x="8763000" y="6353175"/>
          <a:ext cx="4810125" cy="266700"/>
          <a:chOff x="72" y="664"/>
          <a:chExt cx="404" cy="28"/>
        </a:xfrm>
        <a:solidFill>
          <a:srgbClr val="FFFFFF"/>
        </a:solidFill>
      </xdr:grpSpPr>
      <xdr:sp>
        <xdr:nvSpPr>
          <xdr:cNvPr id="21" name="TextBox 159"/>
          <xdr:cNvSpPr txBox="1">
            <a:spLocks noChangeArrowheads="1"/>
          </xdr:cNvSpPr>
        </xdr:nvSpPr>
        <xdr:spPr>
          <a:xfrm>
            <a:off x="72" y="665"/>
            <a:ext cx="51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４月</a:t>
            </a:r>
          </a:p>
        </xdr:txBody>
      </xdr:sp>
      <xdr:sp>
        <xdr:nvSpPr>
          <xdr:cNvPr id="22" name="TextBox 160"/>
          <xdr:cNvSpPr txBox="1">
            <a:spLocks noChangeArrowheads="1"/>
          </xdr:cNvSpPr>
        </xdr:nvSpPr>
        <xdr:spPr>
          <a:xfrm>
            <a:off x="104" y="664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５月</a:t>
            </a:r>
          </a:p>
        </xdr:txBody>
      </xdr:sp>
      <xdr:sp>
        <xdr:nvSpPr>
          <xdr:cNvPr id="23" name="TextBox 161"/>
          <xdr:cNvSpPr txBox="1">
            <a:spLocks noChangeArrowheads="1"/>
          </xdr:cNvSpPr>
        </xdr:nvSpPr>
        <xdr:spPr>
          <a:xfrm>
            <a:off x="133" y="664"/>
            <a:ext cx="55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６月</a:t>
            </a:r>
          </a:p>
        </xdr:txBody>
      </xdr:sp>
      <xdr:sp>
        <xdr:nvSpPr>
          <xdr:cNvPr id="24" name="TextBox 162"/>
          <xdr:cNvSpPr txBox="1">
            <a:spLocks noChangeArrowheads="1"/>
          </xdr:cNvSpPr>
        </xdr:nvSpPr>
        <xdr:spPr>
          <a:xfrm>
            <a:off x="168" y="664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７月</a:t>
            </a:r>
          </a:p>
        </xdr:txBody>
      </xdr:sp>
      <xdr:sp>
        <xdr:nvSpPr>
          <xdr:cNvPr id="25" name="TextBox 163"/>
          <xdr:cNvSpPr txBox="1">
            <a:spLocks noChangeArrowheads="1"/>
          </xdr:cNvSpPr>
        </xdr:nvSpPr>
        <xdr:spPr>
          <a:xfrm>
            <a:off x="200" y="664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８月</a:t>
            </a:r>
          </a:p>
        </xdr:txBody>
      </xdr:sp>
      <xdr:sp>
        <xdr:nvSpPr>
          <xdr:cNvPr id="26" name="TextBox 164"/>
          <xdr:cNvSpPr txBox="1">
            <a:spLocks noChangeArrowheads="1"/>
          </xdr:cNvSpPr>
        </xdr:nvSpPr>
        <xdr:spPr>
          <a:xfrm>
            <a:off x="232" y="664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９月</a:t>
            </a:r>
          </a:p>
        </xdr:txBody>
      </xdr:sp>
      <xdr:sp>
        <xdr:nvSpPr>
          <xdr:cNvPr id="27" name="TextBox 165"/>
          <xdr:cNvSpPr txBox="1">
            <a:spLocks noChangeArrowheads="1"/>
          </xdr:cNvSpPr>
        </xdr:nvSpPr>
        <xdr:spPr>
          <a:xfrm>
            <a:off x="260" y="664"/>
            <a:ext cx="57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10月</a:t>
            </a:r>
          </a:p>
        </xdr:txBody>
      </xdr:sp>
      <xdr:sp>
        <xdr:nvSpPr>
          <xdr:cNvPr id="28" name="TextBox 166"/>
          <xdr:cNvSpPr txBox="1">
            <a:spLocks noChangeArrowheads="1"/>
          </xdr:cNvSpPr>
        </xdr:nvSpPr>
        <xdr:spPr>
          <a:xfrm>
            <a:off x="299" y="664"/>
            <a:ext cx="55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11月</a:t>
            </a:r>
          </a:p>
        </xdr:txBody>
      </xdr:sp>
      <xdr:sp>
        <xdr:nvSpPr>
          <xdr:cNvPr id="29" name="TextBox 167"/>
          <xdr:cNvSpPr txBox="1">
            <a:spLocks noChangeArrowheads="1"/>
          </xdr:cNvSpPr>
        </xdr:nvSpPr>
        <xdr:spPr>
          <a:xfrm>
            <a:off x="331" y="664"/>
            <a:ext cx="59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12月</a:t>
            </a:r>
          </a:p>
        </xdr:txBody>
      </xdr:sp>
      <xdr:sp>
        <xdr:nvSpPr>
          <xdr:cNvPr id="30" name="TextBox 168"/>
          <xdr:cNvSpPr txBox="1">
            <a:spLocks noChangeArrowheads="1"/>
          </xdr:cNvSpPr>
        </xdr:nvSpPr>
        <xdr:spPr>
          <a:xfrm>
            <a:off x="367" y="664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１月</a:t>
            </a:r>
          </a:p>
        </xdr:txBody>
      </xdr:sp>
      <xdr:sp>
        <xdr:nvSpPr>
          <xdr:cNvPr id="31" name="TextBox 169"/>
          <xdr:cNvSpPr txBox="1">
            <a:spLocks noChangeArrowheads="1"/>
          </xdr:cNvSpPr>
        </xdr:nvSpPr>
        <xdr:spPr>
          <a:xfrm>
            <a:off x="398" y="664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２月</a:t>
            </a:r>
          </a:p>
        </xdr:txBody>
      </xdr:sp>
      <xdr:sp>
        <xdr:nvSpPr>
          <xdr:cNvPr id="32" name="TextBox 170"/>
          <xdr:cNvSpPr txBox="1">
            <a:spLocks noChangeArrowheads="1"/>
          </xdr:cNvSpPr>
        </xdr:nvSpPr>
        <xdr:spPr>
          <a:xfrm>
            <a:off x="428" y="664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３月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2</xdr:row>
      <xdr:rowOff>104775</xdr:rowOff>
    </xdr:from>
    <xdr:to>
      <xdr:col>15</xdr:col>
      <xdr:colOff>571500</xdr:colOff>
      <xdr:row>18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1390650" y="552450"/>
          <a:ext cx="11201400" cy="3400425"/>
        </a:xfrm>
        <a:prstGeom prst="wedgeRectCallout">
          <a:avLst>
            <a:gd name="adj1" fmla="val -10111"/>
            <a:gd name="adj2" fmla="val 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219075</xdr:colOff>
      <xdr:row>8</xdr:row>
      <xdr:rowOff>38100</xdr:rowOff>
    </xdr:from>
    <xdr:to>
      <xdr:col>13</xdr:col>
      <xdr:colOff>838200</xdr:colOff>
      <xdr:row>8</xdr:row>
      <xdr:rowOff>38100</xdr:rowOff>
    </xdr:to>
    <xdr:sp>
      <xdr:nvSpPr>
        <xdr:cNvPr id="2" name="Line 2"/>
        <xdr:cNvSpPr>
          <a:spLocks/>
        </xdr:cNvSpPr>
      </xdr:nvSpPr>
      <xdr:spPr>
        <a:xfrm>
          <a:off x="7210425" y="1857375"/>
          <a:ext cx="39719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219075</xdr:colOff>
      <xdr:row>10</xdr:row>
      <xdr:rowOff>47625</xdr:rowOff>
    </xdr:from>
    <xdr:to>
      <xdr:col>13</xdr:col>
      <xdr:colOff>838200</xdr:colOff>
      <xdr:row>10</xdr:row>
      <xdr:rowOff>47625</xdr:rowOff>
    </xdr:to>
    <xdr:sp>
      <xdr:nvSpPr>
        <xdr:cNvPr id="3" name="Line 3"/>
        <xdr:cNvSpPr>
          <a:spLocks/>
        </xdr:cNvSpPr>
      </xdr:nvSpPr>
      <xdr:spPr>
        <a:xfrm>
          <a:off x="7210425" y="2400300"/>
          <a:ext cx="39719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4"/>
  <sheetViews>
    <sheetView showGridLines="0" showRowColHeaders="0" tabSelected="1" zoomScale="85" zoomScaleNormal="85" workbookViewId="0" topLeftCell="A1">
      <selection activeCell="M2" sqref="M2"/>
    </sheetView>
  </sheetViews>
  <sheetFormatPr defaultColWidth="8.796875" defaultRowHeight="14.25"/>
  <cols>
    <col min="1" max="1" width="1.1015625" style="33" customWidth="1"/>
    <col min="2" max="2" width="18.59765625" style="33" customWidth="1"/>
    <col min="3" max="3" width="11.5" style="33" customWidth="1"/>
    <col min="4" max="4" width="9.69921875" style="33" customWidth="1"/>
    <col min="5" max="5" width="11.19921875" style="33" customWidth="1"/>
    <col min="6" max="6" width="12.3984375" style="33" customWidth="1"/>
    <col min="7" max="7" width="9.69921875" style="33" customWidth="1"/>
    <col min="8" max="8" width="11.19921875" style="33" customWidth="1"/>
    <col min="9" max="9" width="12.3984375" style="33" customWidth="1"/>
    <col min="10" max="10" width="9.69921875" style="33" customWidth="1"/>
    <col min="11" max="11" width="11.19921875" style="33" customWidth="1"/>
    <col min="12" max="12" width="12.3984375" style="33" customWidth="1"/>
    <col min="13" max="13" width="12.19921875" style="33" customWidth="1"/>
    <col min="14" max="14" width="10.5" style="33" customWidth="1"/>
    <col min="15" max="16" width="8.19921875" style="33" customWidth="1"/>
    <col min="17" max="17" width="10.5" style="33" customWidth="1"/>
    <col min="18" max="19" width="8.19921875" style="33" customWidth="1"/>
    <col min="20" max="20" width="10.5" style="33" customWidth="1"/>
    <col min="21" max="22" width="8.19921875" style="33" customWidth="1"/>
    <col min="23" max="23" width="10.5" style="33" customWidth="1"/>
    <col min="24" max="24" width="9" style="33" customWidth="1"/>
    <col min="25" max="25" width="7.09765625" style="33" customWidth="1"/>
    <col min="26" max="26" width="11.19921875" style="33" customWidth="1"/>
    <col min="27" max="27" width="10.5" style="33" customWidth="1"/>
    <col min="28" max="16384" width="9" style="33" customWidth="1"/>
  </cols>
  <sheetData>
    <row r="1" spans="2:12" ht="21">
      <c r="B1" s="67" t="s">
        <v>53</v>
      </c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26:27" ht="20.25" customHeight="1">
      <c r="Z2" s="34"/>
      <c r="AA2" s="35"/>
    </row>
    <row r="3" spans="26:27" ht="14.25">
      <c r="Z3" s="35"/>
      <c r="AA3" s="35"/>
    </row>
    <row r="4" spans="26:27" ht="14.25">
      <c r="Z4" s="36"/>
      <c r="AA4" s="35"/>
    </row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</sheetData>
  <mergeCells count="1">
    <mergeCell ref="B1:L1"/>
  </mergeCells>
  <printOptions horizontalCentered="1" verticalCentered="1"/>
  <pageMargins left="0.3937007874015748" right="0.3937007874015748" top="0.4724409448818898" bottom="0.3937007874015748" header="0.5118110236220472" footer="0.5118110236220472"/>
  <pageSetup fitToHeight="1" fitToWidth="1"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D103"/>
  <sheetViews>
    <sheetView showGridLines="0" zoomScale="85" zoomScaleNormal="85" workbookViewId="0" topLeftCell="A1">
      <selection activeCell="F92" sqref="F92"/>
    </sheetView>
  </sheetViews>
  <sheetFormatPr defaultColWidth="8.796875" defaultRowHeight="14.25"/>
  <cols>
    <col min="1" max="1" width="1.4921875" style="2" customWidth="1"/>
    <col min="2" max="2" width="15.59765625" style="2" customWidth="1"/>
    <col min="3" max="3" width="9.5" style="2" customWidth="1"/>
    <col min="4" max="4" width="9.69921875" style="2" customWidth="1"/>
    <col min="5" max="5" width="4.69921875" style="2" customWidth="1"/>
    <col min="6" max="6" width="11.19921875" style="2" customWidth="1"/>
    <col min="7" max="7" width="11.69921875" style="2" customWidth="1"/>
    <col min="8" max="8" width="9.69921875" style="2" customWidth="1"/>
    <col min="9" max="9" width="4.69921875" style="2" customWidth="1"/>
    <col min="10" max="10" width="11.3984375" style="2" customWidth="1"/>
    <col min="11" max="11" width="11.69921875" style="2" customWidth="1"/>
    <col min="12" max="12" width="9.69921875" style="2" customWidth="1"/>
    <col min="13" max="13" width="4.69921875" style="2" customWidth="1"/>
    <col min="14" max="14" width="11.19921875" style="2" customWidth="1"/>
    <col min="15" max="15" width="11.69921875" style="2" customWidth="1"/>
    <col min="16" max="16" width="2.69921875" style="2" customWidth="1"/>
    <col min="17" max="17" width="10.5" style="2" customWidth="1"/>
    <col min="18" max="19" width="8.19921875" style="2" customWidth="1"/>
    <col min="20" max="20" width="10.5" style="2" customWidth="1"/>
    <col min="21" max="22" width="8.19921875" style="2" customWidth="1"/>
    <col min="23" max="23" width="10.5" style="2" customWidth="1"/>
    <col min="24" max="25" width="8.19921875" style="2" customWidth="1"/>
    <col min="26" max="26" width="10.5" style="2" customWidth="1"/>
    <col min="27" max="27" width="9" style="2" customWidth="1"/>
    <col min="28" max="28" width="7.09765625" style="2" customWidth="1"/>
    <col min="29" max="29" width="11.19921875" style="2" customWidth="1"/>
    <col min="30" max="30" width="10.5" style="2" customWidth="1"/>
    <col min="31" max="16384" width="9" style="2" customWidth="1"/>
  </cols>
  <sheetData>
    <row r="1" spans="2:30" ht="21">
      <c r="B1" s="65">
        <f>F3</f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ht="16.5" customHeight="1">
      <c r="B2" s="3"/>
    </row>
    <row r="3" spans="2:13" ht="15.75" customHeight="1">
      <c r="B3" s="2" t="s">
        <v>39</v>
      </c>
      <c r="E3" s="23" t="s">
        <v>38</v>
      </c>
      <c r="F3" s="4"/>
      <c r="G3" s="2" t="s">
        <v>12</v>
      </c>
      <c r="H3" s="2" t="s">
        <v>13</v>
      </c>
      <c r="L3" s="5"/>
      <c r="M3" s="2" t="s">
        <v>4</v>
      </c>
    </row>
    <row r="4" ht="12" customHeight="1" thickBot="1">
      <c r="F4" s="3"/>
    </row>
    <row r="5" spans="2:15" ht="24.75" customHeight="1">
      <c r="B5" s="74" t="s">
        <v>0</v>
      </c>
      <c r="C5" s="76" t="s">
        <v>28</v>
      </c>
      <c r="D5" s="74">
        <v>4</v>
      </c>
      <c r="E5" s="90"/>
      <c r="F5" s="92"/>
      <c r="G5" s="6" t="s">
        <v>2</v>
      </c>
      <c r="H5" s="78">
        <v>5</v>
      </c>
      <c r="I5" s="79"/>
      <c r="J5" s="80"/>
      <c r="K5" s="7" t="s">
        <v>2</v>
      </c>
      <c r="L5" s="89">
        <v>6</v>
      </c>
      <c r="M5" s="90"/>
      <c r="N5" s="91"/>
      <c r="O5" s="8" t="s">
        <v>2</v>
      </c>
    </row>
    <row r="6" spans="2:15" ht="20.25" customHeight="1">
      <c r="B6" s="75"/>
      <c r="C6" s="77"/>
      <c r="D6" s="72" t="s">
        <v>1</v>
      </c>
      <c r="E6" s="73"/>
      <c r="F6" s="9" t="s">
        <v>21</v>
      </c>
      <c r="G6" s="10" t="s">
        <v>22</v>
      </c>
      <c r="H6" s="72" t="s">
        <v>1</v>
      </c>
      <c r="I6" s="73"/>
      <c r="J6" s="9" t="s">
        <v>21</v>
      </c>
      <c r="K6" s="10" t="s">
        <v>22</v>
      </c>
      <c r="L6" s="72" t="s">
        <v>1</v>
      </c>
      <c r="M6" s="73"/>
      <c r="N6" s="9" t="s">
        <v>21</v>
      </c>
      <c r="O6" s="10" t="s">
        <v>22</v>
      </c>
    </row>
    <row r="7" spans="2:15" ht="20.25" customHeight="1">
      <c r="B7" s="62" t="s">
        <v>3</v>
      </c>
      <c r="C7" s="61">
        <v>0.368</v>
      </c>
      <c r="D7" s="12"/>
      <c r="E7" s="21" t="s">
        <v>29</v>
      </c>
      <c r="F7" s="13">
        <f aca="true" t="shared" si="0" ref="F7:F19">IF(ISBLANK(D7),"",ROUND(C7*D7,1))</f>
      </c>
      <c r="G7" s="14"/>
      <c r="H7" s="12"/>
      <c r="I7" s="21" t="s">
        <v>29</v>
      </c>
      <c r="J7" s="13">
        <f aca="true" t="shared" si="1" ref="J7:J19">IF(ISBLANK(H7),"",ROUND(C7*H7,1))</f>
      </c>
      <c r="K7" s="14"/>
      <c r="L7" s="12"/>
      <c r="M7" s="21" t="s">
        <v>29</v>
      </c>
      <c r="N7" s="13">
        <f aca="true" t="shared" si="2" ref="N7:N19">IF(ISBLANK(L7),"",ROUND(C7*L7,1))</f>
      </c>
      <c r="O7" s="14"/>
    </row>
    <row r="8" spans="2:15" ht="20.25" customHeight="1">
      <c r="B8" s="63" t="s">
        <v>56</v>
      </c>
      <c r="C8" s="15">
        <v>6.5</v>
      </c>
      <c r="D8" s="12"/>
      <c r="E8" s="21" t="s">
        <v>30</v>
      </c>
      <c r="F8" s="13">
        <f t="shared" si="0"/>
      </c>
      <c r="G8" s="14"/>
      <c r="H8" s="12"/>
      <c r="I8" s="21" t="s">
        <v>30</v>
      </c>
      <c r="J8" s="13">
        <f t="shared" si="1"/>
      </c>
      <c r="K8" s="14"/>
      <c r="L8" s="12"/>
      <c r="M8" s="21" t="s">
        <v>30</v>
      </c>
      <c r="N8" s="13">
        <f t="shared" si="2"/>
      </c>
      <c r="O8" s="14"/>
    </row>
    <row r="9" spans="2:15" ht="20.25" customHeight="1">
      <c r="B9" s="62" t="s">
        <v>6</v>
      </c>
      <c r="C9" s="11">
        <v>2.51</v>
      </c>
      <c r="D9" s="12"/>
      <c r="E9" s="21" t="s">
        <v>54</v>
      </c>
      <c r="F9" s="13">
        <f t="shared" si="0"/>
      </c>
      <c r="G9" s="14"/>
      <c r="H9" s="12"/>
      <c r="I9" s="21" t="s">
        <v>31</v>
      </c>
      <c r="J9" s="13">
        <f t="shared" si="1"/>
      </c>
      <c r="K9" s="14"/>
      <c r="L9" s="12"/>
      <c r="M9" s="21" t="s">
        <v>31</v>
      </c>
      <c r="N9" s="13">
        <f t="shared" si="2"/>
      </c>
      <c r="O9" s="14"/>
    </row>
    <row r="10" spans="2:15" ht="20.25" customHeight="1">
      <c r="B10" s="62" t="s">
        <v>7</v>
      </c>
      <c r="C10" s="11">
        <v>2.31</v>
      </c>
      <c r="D10" s="12"/>
      <c r="E10" s="21" t="s">
        <v>55</v>
      </c>
      <c r="F10" s="13">
        <f t="shared" si="0"/>
      </c>
      <c r="G10" s="14"/>
      <c r="H10" s="12"/>
      <c r="I10" s="21" t="s">
        <v>31</v>
      </c>
      <c r="J10" s="13">
        <f t="shared" si="1"/>
      </c>
      <c r="K10" s="14"/>
      <c r="L10" s="12"/>
      <c r="M10" s="21" t="s">
        <v>31</v>
      </c>
      <c r="N10" s="13">
        <f t="shared" si="2"/>
      </c>
      <c r="O10" s="14"/>
    </row>
    <row r="11" spans="2:15" ht="20.25" customHeight="1">
      <c r="B11" s="63" t="s">
        <v>5</v>
      </c>
      <c r="C11" s="11">
        <v>2.64</v>
      </c>
      <c r="D11" s="12"/>
      <c r="E11" s="21" t="s">
        <v>55</v>
      </c>
      <c r="F11" s="13">
        <f t="shared" si="0"/>
      </c>
      <c r="G11" s="14"/>
      <c r="H11" s="12"/>
      <c r="I11" s="21" t="s">
        <v>32</v>
      </c>
      <c r="J11" s="13">
        <f t="shared" si="1"/>
      </c>
      <c r="K11" s="14"/>
      <c r="L11" s="12"/>
      <c r="M11" s="21" t="s">
        <v>32</v>
      </c>
      <c r="N11" s="13">
        <f t="shared" si="2"/>
      </c>
      <c r="O11" s="14"/>
    </row>
    <row r="12" spans="2:15" ht="20.25" customHeight="1">
      <c r="B12" s="63" t="s">
        <v>33</v>
      </c>
      <c r="C12" s="11">
        <v>0.58</v>
      </c>
      <c r="D12" s="12"/>
      <c r="E12" s="21" t="s">
        <v>34</v>
      </c>
      <c r="F12" s="13">
        <f t="shared" si="0"/>
      </c>
      <c r="G12" s="14"/>
      <c r="H12" s="12"/>
      <c r="I12" s="21" t="s">
        <v>34</v>
      </c>
      <c r="J12" s="13">
        <f t="shared" si="1"/>
      </c>
      <c r="K12" s="14"/>
      <c r="L12" s="12"/>
      <c r="M12" s="21" t="s">
        <v>34</v>
      </c>
      <c r="N12" s="13">
        <f t="shared" si="2"/>
      </c>
      <c r="O12" s="14"/>
    </row>
    <row r="13" spans="2:15" ht="20.25" customHeight="1">
      <c r="B13" s="63" t="s">
        <v>14</v>
      </c>
      <c r="C13" s="11">
        <v>0.17</v>
      </c>
      <c r="D13" s="12"/>
      <c r="E13" s="21" t="s">
        <v>26</v>
      </c>
      <c r="F13" s="13">
        <f t="shared" si="0"/>
      </c>
      <c r="G13" s="83"/>
      <c r="H13" s="12"/>
      <c r="I13" s="21" t="s">
        <v>26</v>
      </c>
      <c r="J13" s="13">
        <f t="shared" si="1"/>
      </c>
      <c r="K13" s="83"/>
      <c r="L13" s="12"/>
      <c r="M13" s="21" t="s">
        <v>26</v>
      </c>
      <c r="N13" s="13">
        <f t="shared" si="2"/>
      </c>
      <c r="O13" s="83"/>
    </row>
    <row r="14" spans="2:15" ht="20.25" customHeight="1">
      <c r="B14" s="62" t="s">
        <v>15</v>
      </c>
      <c r="C14" s="11">
        <v>0.04</v>
      </c>
      <c r="D14" s="12"/>
      <c r="E14" s="21" t="s">
        <v>26</v>
      </c>
      <c r="F14" s="13">
        <f t="shared" si="0"/>
      </c>
      <c r="G14" s="83"/>
      <c r="H14" s="12"/>
      <c r="I14" s="21" t="s">
        <v>26</v>
      </c>
      <c r="J14" s="13">
        <f t="shared" si="1"/>
      </c>
      <c r="K14" s="84"/>
      <c r="L14" s="12"/>
      <c r="M14" s="21" t="s">
        <v>26</v>
      </c>
      <c r="N14" s="13">
        <f t="shared" si="2"/>
      </c>
      <c r="O14" s="83"/>
    </row>
    <row r="15" spans="2:15" ht="20.25" customHeight="1">
      <c r="B15" s="63" t="s">
        <v>16</v>
      </c>
      <c r="C15" s="11">
        <v>0.07</v>
      </c>
      <c r="D15" s="12"/>
      <c r="E15" s="21" t="s">
        <v>26</v>
      </c>
      <c r="F15" s="13">
        <f t="shared" si="0"/>
      </c>
      <c r="G15" s="83"/>
      <c r="H15" s="12"/>
      <c r="I15" s="21" t="s">
        <v>26</v>
      </c>
      <c r="J15" s="13">
        <f t="shared" si="1"/>
      </c>
      <c r="K15" s="84"/>
      <c r="L15" s="12"/>
      <c r="M15" s="21" t="s">
        <v>26</v>
      </c>
      <c r="N15" s="13">
        <f t="shared" si="2"/>
      </c>
      <c r="O15" s="83"/>
    </row>
    <row r="16" spans="2:15" ht="20.25" customHeight="1">
      <c r="B16" s="63" t="s">
        <v>17</v>
      </c>
      <c r="C16" s="11">
        <v>0.11</v>
      </c>
      <c r="D16" s="12"/>
      <c r="E16" s="21" t="s">
        <v>26</v>
      </c>
      <c r="F16" s="13">
        <f t="shared" si="0"/>
      </c>
      <c r="G16" s="83"/>
      <c r="H16" s="12"/>
      <c r="I16" s="21" t="s">
        <v>26</v>
      </c>
      <c r="J16" s="13">
        <f t="shared" si="1"/>
      </c>
      <c r="K16" s="84"/>
      <c r="L16" s="12"/>
      <c r="M16" s="21" t="s">
        <v>26</v>
      </c>
      <c r="N16" s="13">
        <f t="shared" si="2"/>
      </c>
      <c r="O16" s="83"/>
    </row>
    <row r="17" spans="2:15" ht="20.25" customHeight="1">
      <c r="B17" s="63" t="s">
        <v>18</v>
      </c>
      <c r="C17" s="11">
        <v>0.16</v>
      </c>
      <c r="D17" s="12"/>
      <c r="E17" s="21" t="s">
        <v>26</v>
      </c>
      <c r="F17" s="13">
        <f t="shared" si="0"/>
      </c>
      <c r="G17" s="83"/>
      <c r="H17" s="12"/>
      <c r="I17" s="21" t="s">
        <v>26</v>
      </c>
      <c r="J17" s="13">
        <f t="shared" si="1"/>
      </c>
      <c r="K17" s="84"/>
      <c r="L17" s="12"/>
      <c r="M17" s="21" t="s">
        <v>26</v>
      </c>
      <c r="N17" s="13">
        <f t="shared" si="2"/>
      </c>
      <c r="O17" s="83"/>
    </row>
    <row r="18" spans="2:15" ht="20.25" customHeight="1">
      <c r="B18" s="63" t="s">
        <v>19</v>
      </c>
      <c r="C18" s="17">
        <v>0.008</v>
      </c>
      <c r="D18" s="12"/>
      <c r="E18" s="21" t="s">
        <v>27</v>
      </c>
      <c r="F18" s="13">
        <f t="shared" si="0"/>
      </c>
      <c r="G18" s="83"/>
      <c r="H18" s="12"/>
      <c r="I18" s="21" t="s">
        <v>27</v>
      </c>
      <c r="J18" s="13">
        <f t="shared" si="1"/>
      </c>
      <c r="K18" s="84"/>
      <c r="L18" s="12"/>
      <c r="M18" s="21" t="s">
        <v>27</v>
      </c>
      <c r="N18" s="13">
        <f t="shared" si="2"/>
      </c>
      <c r="O18" s="83"/>
    </row>
    <row r="19" spans="2:15" ht="20.25" customHeight="1">
      <c r="B19" s="63" t="s">
        <v>57</v>
      </c>
      <c r="C19" s="11">
        <v>0.34</v>
      </c>
      <c r="D19" s="12"/>
      <c r="E19" s="21" t="s">
        <v>35</v>
      </c>
      <c r="F19" s="13">
        <f t="shared" si="0"/>
      </c>
      <c r="G19" s="83"/>
      <c r="H19" s="12"/>
      <c r="I19" s="21" t="s">
        <v>35</v>
      </c>
      <c r="J19" s="13">
        <f t="shared" si="1"/>
      </c>
      <c r="K19" s="84"/>
      <c r="L19" s="12"/>
      <c r="M19" s="21" t="s">
        <v>35</v>
      </c>
      <c r="N19" s="13">
        <f t="shared" si="2"/>
      </c>
      <c r="O19" s="83"/>
    </row>
    <row r="20" spans="2:15" ht="27" customHeight="1">
      <c r="B20" s="75" t="s">
        <v>20</v>
      </c>
      <c r="C20" s="86"/>
      <c r="D20" s="68"/>
      <c r="E20" s="69"/>
      <c r="F20" s="27">
        <f>IF(COUNT(D7:D19)=0,"",SUM(F7:F19))</f>
      </c>
      <c r="G20" s="18">
        <f>IF(COUNT(G7:G12)=0,"",SUM(G7:G12))</f>
      </c>
      <c r="H20" s="68"/>
      <c r="I20" s="69"/>
      <c r="J20" s="27">
        <f>IF(COUNT(H7:H19)=0,"",SUM(J7:J19))</f>
      </c>
      <c r="K20" s="18">
        <f>IF(COUNT(K7:K12)=0,"",SUM(K7:K12))</f>
      </c>
      <c r="L20" s="68"/>
      <c r="M20" s="69"/>
      <c r="N20" s="27">
        <f>IF(COUNT(L7:L19)=0,"",SUM(N7:N19))</f>
      </c>
      <c r="O20" s="18">
        <f>IF(COUNT(O7:O12)=0,"",SUM(O7:O12))</f>
      </c>
    </row>
    <row r="21" spans="2:15" ht="38.25" customHeight="1">
      <c r="B21" s="93" t="s">
        <v>36</v>
      </c>
      <c r="C21" s="94"/>
      <c r="D21" s="68"/>
      <c r="E21" s="69"/>
      <c r="F21" s="28">
        <f>IF(COUNT(D7:D19)=0,"",IF(COUNT($L$3)=0,"",ROUND(F20/$L$3,1)))</f>
      </c>
      <c r="G21" s="16"/>
      <c r="H21" s="68"/>
      <c r="I21" s="69"/>
      <c r="J21" s="28">
        <f>IF(COUNT(H7:H19)=0,"",IF(COUNT($L$3)=0,"",ROUND(J20/$L$3,1)))</f>
      </c>
      <c r="K21" s="16"/>
      <c r="L21" s="68"/>
      <c r="M21" s="69"/>
      <c r="N21" s="28">
        <f>IF(COUNT(L7:L19)=0,"",IF(COUNT($L$3)=0,"",ROUND(N20/$L$3,1)))</f>
      </c>
      <c r="O21" s="16"/>
    </row>
    <row r="22" spans="2:15" ht="38.25" customHeight="1" thickBot="1">
      <c r="B22" s="87" t="s">
        <v>44</v>
      </c>
      <c r="C22" s="88"/>
      <c r="D22" s="70"/>
      <c r="E22" s="71"/>
      <c r="F22" s="43"/>
      <c r="G22" s="20"/>
      <c r="H22" s="70"/>
      <c r="I22" s="71"/>
      <c r="J22" s="43"/>
      <c r="K22" s="20"/>
      <c r="L22" s="70"/>
      <c r="M22" s="71"/>
      <c r="N22" s="43"/>
      <c r="O22" s="20"/>
    </row>
    <row r="24" ht="15" thickBot="1"/>
    <row r="25" spans="2:15" ht="24.75" customHeight="1">
      <c r="B25" s="74" t="s">
        <v>0</v>
      </c>
      <c r="C25" s="76" t="s">
        <v>28</v>
      </c>
      <c r="D25" s="78">
        <v>7</v>
      </c>
      <c r="E25" s="79"/>
      <c r="F25" s="80"/>
      <c r="G25" s="7" t="s">
        <v>2</v>
      </c>
      <c r="H25" s="85">
        <v>8</v>
      </c>
      <c r="I25" s="79"/>
      <c r="J25" s="80"/>
      <c r="K25" s="8" t="s">
        <v>2</v>
      </c>
      <c r="L25" s="78">
        <v>9</v>
      </c>
      <c r="M25" s="79"/>
      <c r="N25" s="80"/>
      <c r="O25" s="8" t="s">
        <v>2</v>
      </c>
    </row>
    <row r="26" spans="2:15" ht="20.25" customHeight="1">
      <c r="B26" s="75"/>
      <c r="C26" s="77"/>
      <c r="D26" s="72" t="s">
        <v>1</v>
      </c>
      <c r="E26" s="73"/>
      <c r="F26" s="9" t="s">
        <v>21</v>
      </c>
      <c r="G26" s="10" t="s">
        <v>22</v>
      </c>
      <c r="H26" s="72" t="s">
        <v>1</v>
      </c>
      <c r="I26" s="73"/>
      <c r="J26" s="9" t="s">
        <v>21</v>
      </c>
      <c r="K26" s="10" t="s">
        <v>22</v>
      </c>
      <c r="L26" s="72" t="s">
        <v>1</v>
      </c>
      <c r="M26" s="73"/>
      <c r="N26" s="9" t="s">
        <v>21</v>
      </c>
      <c r="O26" s="10" t="s">
        <v>22</v>
      </c>
    </row>
    <row r="27" spans="2:15" ht="20.25" customHeight="1">
      <c r="B27" s="62" t="s">
        <v>3</v>
      </c>
      <c r="C27" s="61">
        <v>0.368</v>
      </c>
      <c r="D27" s="12"/>
      <c r="E27" s="21" t="s">
        <v>29</v>
      </c>
      <c r="F27" s="13">
        <f aca="true" t="shared" si="3" ref="F27:F39">IF(ISBLANK(D27),"",ROUND(C27*D27,1))</f>
      </c>
      <c r="G27" s="14"/>
      <c r="H27" s="12"/>
      <c r="I27" s="21" t="s">
        <v>29</v>
      </c>
      <c r="J27" s="13">
        <f aca="true" t="shared" si="4" ref="J27:J39">IF(ISBLANK(H27),"",ROUND(C27*H27,1))</f>
      </c>
      <c r="K27" s="14"/>
      <c r="L27" s="12"/>
      <c r="M27" s="21" t="s">
        <v>29</v>
      </c>
      <c r="N27" s="13">
        <f aca="true" t="shared" si="5" ref="N27:N39">IF(ISBLANK(L27),"",ROUND(C27*L27,1))</f>
      </c>
      <c r="O27" s="14"/>
    </row>
    <row r="28" spans="2:15" ht="20.25" customHeight="1">
      <c r="B28" s="63" t="s">
        <v>56</v>
      </c>
      <c r="C28" s="15">
        <v>6.5</v>
      </c>
      <c r="D28" s="12"/>
      <c r="E28" s="21" t="s">
        <v>30</v>
      </c>
      <c r="F28" s="13">
        <f t="shared" si="3"/>
      </c>
      <c r="G28" s="14"/>
      <c r="H28" s="12"/>
      <c r="I28" s="21" t="s">
        <v>30</v>
      </c>
      <c r="J28" s="13">
        <f t="shared" si="4"/>
      </c>
      <c r="K28" s="14"/>
      <c r="L28" s="12"/>
      <c r="M28" s="21" t="s">
        <v>30</v>
      </c>
      <c r="N28" s="13">
        <f t="shared" si="5"/>
      </c>
      <c r="O28" s="14"/>
    </row>
    <row r="29" spans="2:15" ht="20.25" customHeight="1">
      <c r="B29" s="62" t="s">
        <v>6</v>
      </c>
      <c r="C29" s="11">
        <v>2.51</v>
      </c>
      <c r="D29" s="12"/>
      <c r="E29" s="21" t="s">
        <v>31</v>
      </c>
      <c r="F29" s="13">
        <f t="shared" si="3"/>
      </c>
      <c r="G29" s="14"/>
      <c r="H29" s="12"/>
      <c r="I29" s="21" t="s">
        <v>31</v>
      </c>
      <c r="J29" s="13">
        <f t="shared" si="4"/>
      </c>
      <c r="K29" s="14"/>
      <c r="L29" s="12"/>
      <c r="M29" s="21" t="s">
        <v>31</v>
      </c>
      <c r="N29" s="13">
        <f t="shared" si="5"/>
      </c>
      <c r="O29" s="14"/>
    </row>
    <row r="30" spans="2:15" ht="20.25" customHeight="1">
      <c r="B30" s="62" t="s">
        <v>7</v>
      </c>
      <c r="C30" s="11">
        <v>2.31</v>
      </c>
      <c r="D30" s="12"/>
      <c r="E30" s="21" t="s">
        <v>31</v>
      </c>
      <c r="F30" s="13">
        <f t="shared" si="3"/>
      </c>
      <c r="G30" s="14"/>
      <c r="H30" s="12"/>
      <c r="I30" s="21" t="s">
        <v>31</v>
      </c>
      <c r="J30" s="13">
        <f t="shared" si="4"/>
      </c>
      <c r="K30" s="14"/>
      <c r="L30" s="12"/>
      <c r="M30" s="21" t="s">
        <v>31</v>
      </c>
      <c r="N30" s="13">
        <f t="shared" si="5"/>
      </c>
      <c r="O30" s="14"/>
    </row>
    <row r="31" spans="2:15" ht="20.25" customHeight="1">
      <c r="B31" s="63" t="s">
        <v>5</v>
      </c>
      <c r="C31" s="11">
        <v>2.64</v>
      </c>
      <c r="D31" s="12"/>
      <c r="E31" s="21" t="s">
        <v>32</v>
      </c>
      <c r="F31" s="13">
        <f t="shared" si="3"/>
      </c>
      <c r="G31" s="14"/>
      <c r="H31" s="12"/>
      <c r="I31" s="21" t="s">
        <v>32</v>
      </c>
      <c r="J31" s="13">
        <f t="shared" si="4"/>
      </c>
      <c r="K31" s="14"/>
      <c r="L31" s="12"/>
      <c r="M31" s="21" t="s">
        <v>32</v>
      </c>
      <c r="N31" s="13">
        <f t="shared" si="5"/>
      </c>
      <c r="O31" s="14"/>
    </row>
    <row r="32" spans="2:15" ht="20.25" customHeight="1">
      <c r="B32" s="63" t="s">
        <v>33</v>
      </c>
      <c r="C32" s="11">
        <v>0.58</v>
      </c>
      <c r="D32" s="12"/>
      <c r="E32" s="21" t="s">
        <v>34</v>
      </c>
      <c r="F32" s="13">
        <f t="shared" si="3"/>
      </c>
      <c r="G32" s="14"/>
      <c r="H32" s="12"/>
      <c r="I32" s="21" t="s">
        <v>34</v>
      </c>
      <c r="J32" s="13">
        <f t="shared" si="4"/>
      </c>
      <c r="K32" s="14"/>
      <c r="L32" s="12"/>
      <c r="M32" s="21" t="s">
        <v>34</v>
      </c>
      <c r="N32" s="13">
        <f t="shared" si="5"/>
      </c>
      <c r="O32" s="14"/>
    </row>
    <row r="33" spans="2:15" ht="20.25" customHeight="1">
      <c r="B33" s="63" t="s">
        <v>14</v>
      </c>
      <c r="C33" s="11">
        <v>0.17</v>
      </c>
      <c r="D33" s="12"/>
      <c r="E33" s="21" t="s">
        <v>26</v>
      </c>
      <c r="F33" s="13">
        <f t="shared" si="3"/>
      </c>
      <c r="G33" s="83"/>
      <c r="H33" s="12"/>
      <c r="I33" s="21" t="s">
        <v>26</v>
      </c>
      <c r="J33" s="13">
        <f t="shared" si="4"/>
      </c>
      <c r="K33" s="83"/>
      <c r="L33" s="12"/>
      <c r="M33" s="21" t="s">
        <v>26</v>
      </c>
      <c r="N33" s="13">
        <f t="shared" si="5"/>
      </c>
      <c r="O33" s="83"/>
    </row>
    <row r="34" spans="2:15" ht="20.25" customHeight="1">
      <c r="B34" s="62" t="s">
        <v>15</v>
      </c>
      <c r="C34" s="11">
        <v>0.04</v>
      </c>
      <c r="D34" s="12"/>
      <c r="E34" s="21" t="s">
        <v>26</v>
      </c>
      <c r="F34" s="13">
        <f t="shared" si="3"/>
      </c>
      <c r="G34" s="84"/>
      <c r="H34" s="12"/>
      <c r="I34" s="21" t="s">
        <v>26</v>
      </c>
      <c r="J34" s="13">
        <f t="shared" si="4"/>
      </c>
      <c r="K34" s="84"/>
      <c r="L34" s="12"/>
      <c r="M34" s="21" t="s">
        <v>26</v>
      </c>
      <c r="N34" s="13">
        <f t="shared" si="5"/>
      </c>
      <c r="O34" s="84"/>
    </row>
    <row r="35" spans="2:15" ht="20.25" customHeight="1">
      <c r="B35" s="63" t="s">
        <v>16</v>
      </c>
      <c r="C35" s="11">
        <v>0.07</v>
      </c>
      <c r="D35" s="12"/>
      <c r="E35" s="21" t="s">
        <v>26</v>
      </c>
      <c r="F35" s="13">
        <f t="shared" si="3"/>
      </c>
      <c r="G35" s="84"/>
      <c r="H35" s="12"/>
      <c r="I35" s="21" t="s">
        <v>26</v>
      </c>
      <c r="J35" s="13">
        <f t="shared" si="4"/>
      </c>
      <c r="K35" s="84"/>
      <c r="L35" s="12"/>
      <c r="M35" s="21" t="s">
        <v>26</v>
      </c>
      <c r="N35" s="13">
        <f t="shared" si="5"/>
      </c>
      <c r="O35" s="84"/>
    </row>
    <row r="36" spans="2:15" ht="20.25" customHeight="1">
      <c r="B36" s="63" t="s">
        <v>17</v>
      </c>
      <c r="C36" s="11">
        <v>0.11</v>
      </c>
      <c r="D36" s="12"/>
      <c r="E36" s="21" t="s">
        <v>26</v>
      </c>
      <c r="F36" s="13">
        <f t="shared" si="3"/>
      </c>
      <c r="G36" s="84"/>
      <c r="H36" s="12"/>
      <c r="I36" s="21" t="s">
        <v>26</v>
      </c>
      <c r="J36" s="13">
        <f t="shared" si="4"/>
      </c>
      <c r="K36" s="84"/>
      <c r="L36" s="12"/>
      <c r="M36" s="21" t="s">
        <v>26</v>
      </c>
      <c r="N36" s="13">
        <f t="shared" si="5"/>
      </c>
      <c r="O36" s="84"/>
    </row>
    <row r="37" spans="2:15" ht="20.25" customHeight="1">
      <c r="B37" s="63" t="s">
        <v>18</v>
      </c>
      <c r="C37" s="11">
        <v>0.16</v>
      </c>
      <c r="D37" s="12"/>
      <c r="E37" s="21" t="s">
        <v>26</v>
      </c>
      <c r="F37" s="13">
        <f t="shared" si="3"/>
      </c>
      <c r="G37" s="84"/>
      <c r="H37" s="12"/>
      <c r="I37" s="21" t="s">
        <v>26</v>
      </c>
      <c r="J37" s="13">
        <f t="shared" si="4"/>
      </c>
      <c r="K37" s="84"/>
      <c r="L37" s="12"/>
      <c r="M37" s="21" t="s">
        <v>26</v>
      </c>
      <c r="N37" s="13">
        <f t="shared" si="5"/>
      </c>
      <c r="O37" s="84"/>
    </row>
    <row r="38" spans="2:15" ht="20.25" customHeight="1">
      <c r="B38" s="63" t="s">
        <v>19</v>
      </c>
      <c r="C38" s="17">
        <v>0.008</v>
      </c>
      <c r="D38" s="12"/>
      <c r="E38" s="21" t="s">
        <v>27</v>
      </c>
      <c r="F38" s="13">
        <f t="shared" si="3"/>
      </c>
      <c r="G38" s="84"/>
      <c r="H38" s="12"/>
      <c r="I38" s="21" t="s">
        <v>27</v>
      </c>
      <c r="J38" s="13">
        <f t="shared" si="4"/>
      </c>
      <c r="K38" s="84"/>
      <c r="L38" s="12"/>
      <c r="M38" s="21" t="s">
        <v>27</v>
      </c>
      <c r="N38" s="13">
        <f t="shared" si="5"/>
      </c>
      <c r="O38" s="84"/>
    </row>
    <row r="39" spans="2:15" ht="20.25" customHeight="1">
      <c r="B39" s="63" t="s">
        <v>57</v>
      </c>
      <c r="C39" s="11">
        <v>0.34</v>
      </c>
      <c r="D39" s="12"/>
      <c r="E39" s="21" t="s">
        <v>35</v>
      </c>
      <c r="F39" s="13">
        <f t="shared" si="3"/>
      </c>
      <c r="G39" s="84"/>
      <c r="H39" s="12"/>
      <c r="I39" s="21" t="s">
        <v>35</v>
      </c>
      <c r="J39" s="13">
        <f t="shared" si="4"/>
      </c>
      <c r="K39" s="84"/>
      <c r="L39" s="12"/>
      <c r="M39" s="21" t="s">
        <v>35</v>
      </c>
      <c r="N39" s="13">
        <f t="shared" si="5"/>
      </c>
      <c r="O39" s="84"/>
    </row>
    <row r="40" spans="2:15" ht="24.75" customHeight="1">
      <c r="B40" s="75" t="s">
        <v>20</v>
      </c>
      <c r="C40" s="86"/>
      <c r="D40" s="68"/>
      <c r="E40" s="69"/>
      <c r="F40" s="27">
        <f>IF(COUNT(D27:D39)=0,"",SUM(F27:F39))</f>
      </c>
      <c r="G40" s="18">
        <f>IF(COUNT(G27:G32)=0,"",SUM(G27:G32))</f>
      </c>
      <c r="H40" s="68"/>
      <c r="I40" s="69"/>
      <c r="J40" s="27">
        <f>IF(COUNT(H27:H39)=0,"",SUM(J27:J39))</f>
      </c>
      <c r="K40" s="18">
        <f>IF(COUNT(K27:K32)=0,"",SUM(K27:K32))</f>
      </c>
      <c r="L40" s="68"/>
      <c r="M40" s="69"/>
      <c r="N40" s="27">
        <f>IF(COUNT(L27:L39)=0,"",SUM(N27:N39))</f>
      </c>
      <c r="O40" s="18">
        <f>IF(COUNT(O27:O32)=0,"",SUM(O27:O32))</f>
      </c>
    </row>
    <row r="41" spans="2:15" ht="38.25" customHeight="1">
      <c r="B41" s="93" t="s">
        <v>36</v>
      </c>
      <c r="C41" s="94"/>
      <c r="D41" s="68"/>
      <c r="E41" s="69"/>
      <c r="F41" s="28">
        <f>IF(COUNT(D27:D39)=0,"",IF(COUNT($L$3)=0,"",ROUND(F40/$L$3,1)))</f>
      </c>
      <c r="G41" s="16"/>
      <c r="H41" s="68"/>
      <c r="I41" s="69"/>
      <c r="J41" s="28">
        <f>IF(COUNT(H27:H39)=0,"",IF(COUNT($L$3)=0,"",ROUND(J40/$L$3,1)))</f>
      </c>
      <c r="K41" s="16"/>
      <c r="L41" s="68"/>
      <c r="M41" s="69"/>
      <c r="N41" s="28">
        <f>IF(COUNT(L27:L39)=0,"",IF(COUNT($L$3)=0,"",ROUND(N40/$L$3,1)))</f>
      </c>
      <c r="O41" s="16"/>
    </row>
    <row r="42" spans="2:15" ht="38.25" customHeight="1" thickBot="1">
      <c r="B42" s="87" t="s">
        <v>44</v>
      </c>
      <c r="C42" s="88"/>
      <c r="D42" s="70"/>
      <c r="E42" s="71"/>
      <c r="F42" s="43"/>
      <c r="G42" s="20"/>
      <c r="H42" s="70"/>
      <c r="I42" s="71"/>
      <c r="J42" s="43"/>
      <c r="K42" s="20"/>
      <c r="L42" s="70"/>
      <c r="M42" s="71"/>
      <c r="N42" s="43"/>
      <c r="O42" s="20"/>
    </row>
    <row r="44" ht="15" thickBot="1"/>
    <row r="45" spans="2:15" ht="24.75" customHeight="1">
      <c r="B45" s="74" t="s">
        <v>0</v>
      </c>
      <c r="C45" s="76" t="s">
        <v>28</v>
      </c>
      <c r="D45" s="85">
        <v>10</v>
      </c>
      <c r="E45" s="79"/>
      <c r="F45" s="80"/>
      <c r="G45" s="8" t="s">
        <v>2</v>
      </c>
      <c r="H45" s="78">
        <v>11</v>
      </c>
      <c r="I45" s="79"/>
      <c r="J45" s="80"/>
      <c r="K45" s="7" t="s">
        <v>2</v>
      </c>
      <c r="L45" s="89">
        <v>12</v>
      </c>
      <c r="M45" s="90"/>
      <c r="N45" s="91"/>
      <c r="O45" s="8" t="s">
        <v>2</v>
      </c>
    </row>
    <row r="46" spans="2:15" ht="20.25" customHeight="1">
      <c r="B46" s="75"/>
      <c r="C46" s="77"/>
      <c r="D46" s="72" t="s">
        <v>1</v>
      </c>
      <c r="E46" s="73"/>
      <c r="F46" s="9" t="s">
        <v>21</v>
      </c>
      <c r="G46" s="10" t="s">
        <v>22</v>
      </c>
      <c r="H46" s="72" t="s">
        <v>1</v>
      </c>
      <c r="I46" s="73"/>
      <c r="J46" s="9" t="s">
        <v>21</v>
      </c>
      <c r="K46" s="10" t="s">
        <v>22</v>
      </c>
      <c r="L46" s="72" t="s">
        <v>1</v>
      </c>
      <c r="M46" s="73"/>
      <c r="N46" s="9" t="s">
        <v>21</v>
      </c>
      <c r="O46" s="10" t="s">
        <v>22</v>
      </c>
    </row>
    <row r="47" spans="2:15" ht="20.25" customHeight="1">
      <c r="B47" s="62" t="s">
        <v>3</v>
      </c>
      <c r="C47" s="61">
        <v>0.368</v>
      </c>
      <c r="D47" s="12"/>
      <c r="E47" s="21" t="s">
        <v>29</v>
      </c>
      <c r="F47" s="13">
        <f aca="true" t="shared" si="6" ref="F47:F59">IF(ISBLANK(D47),"",ROUND(C47*D47,1))</f>
      </c>
      <c r="G47" s="14"/>
      <c r="H47" s="12"/>
      <c r="I47" s="21" t="s">
        <v>29</v>
      </c>
      <c r="J47" s="13">
        <f aca="true" t="shared" si="7" ref="J47:J59">IF(ISBLANK(H47),"",ROUND(C47*H47,1))</f>
      </c>
      <c r="K47" s="14"/>
      <c r="L47" s="12"/>
      <c r="M47" s="21" t="s">
        <v>29</v>
      </c>
      <c r="N47" s="13">
        <f aca="true" t="shared" si="8" ref="N47:N59">IF(ISBLANK(L47),"",ROUND(C47*L47,1))</f>
      </c>
      <c r="O47" s="14"/>
    </row>
    <row r="48" spans="2:15" ht="20.25" customHeight="1">
      <c r="B48" s="63" t="s">
        <v>56</v>
      </c>
      <c r="C48" s="15">
        <v>6.5</v>
      </c>
      <c r="D48" s="12"/>
      <c r="E48" s="21" t="s">
        <v>30</v>
      </c>
      <c r="F48" s="13">
        <f t="shared" si="6"/>
      </c>
      <c r="G48" s="14"/>
      <c r="H48" s="12"/>
      <c r="I48" s="21" t="s">
        <v>30</v>
      </c>
      <c r="J48" s="13">
        <f t="shared" si="7"/>
      </c>
      <c r="K48" s="14"/>
      <c r="L48" s="12"/>
      <c r="M48" s="21" t="s">
        <v>30</v>
      </c>
      <c r="N48" s="13">
        <f t="shared" si="8"/>
      </c>
      <c r="O48" s="14"/>
    </row>
    <row r="49" spans="2:15" ht="20.25" customHeight="1">
      <c r="B49" s="62" t="s">
        <v>6</v>
      </c>
      <c r="C49" s="11">
        <v>2.51</v>
      </c>
      <c r="D49" s="12"/>
      <c r="E49" s="21" t="s">
        <v>31</v>
      </c>
      <c r="F49" s="13">
        <f t="shared" si="6"/>
      </c>
      <c r="G49" s="14"/>
      <c r="H49" s="12"/>
      <c r="I49" s="21" t="s">
        <v>31</v>
      </c>
      <c r="J49" s="13">
        <f t="shared" si="7"/>
      </c>
      <c r="K49" s="14"/>
      <c r="L49" s="12"/>
      <c r="M49" s="21" t="s">
        <v>31</v>
      </c>
      <c r="N49" s="13">
        <f t="shared" si="8"/>
      </c>
      <c r="O49" s="14"/>
    </row>
    <row r="50" spans="2:15" ht="20.25" customHeight="1">
      <c r="B50" s="62" t="s">
        <v>7</v>
      </c>
      <c r="C50" s="11">
        <v>2.31</v>
      </c>
      <c r="D50" s="12"/>
      <c r="E50" s="21" t="s">
        <v>31</v>
      </c>
      <c r="F50" s="13">
        <f t="shared" si="6"/>
      </c>
      <c r="G50" s="14"/>
      <c r="H50" s="12"/>
      <c r="I50" s="21" t="s">
        <v>31</v>
      </c>
      <c r="J50" s="13">
        <f t="shared" si="7"/>
      </c>
      <c r="K50" s="14"/>
      <c r="L50" s="12"/>
      <c r="M50" s="21" t="s">
        <v>31</v>
      </c>
      <c r="N50" s="13">
        <f t="shared" si="8"/>
      </c>
      <c r="O50" s="14"/>
    </row>
    <row r="51" spans="2:15" ht="20.25" customHeight="1">
      <c r="B51" s="63" t="s">
        <v>5</v>
      </c>
      <c r="C51" s="11">
        <v>2.64</v>
      </c>
      <c r="D51" s="12"/>
      <c r="E51" s="21" t="s">
        <v>32</v>
      </c>
      <c r="F51" s="13">
        <f t="shared" si="6"/>
      </c>
      <c r="G51" s="14"/>
      <c r="H51" s="12"/>
      <c r="I51" s="21" t="s">
        <v>32</v>
      </c>
      <c r="J51" s="13">
        <f t="shared" si="7"/>
      </c>
      <c r="K51" s="14"/>
      <c r="L51" s="12"/>
      <c r="M51" s="21" t="s">
        <v>32</v>
      </c>
      <c r="N51" s="13">
        <f t="shared" si="8"/>
      </c>
      <c r="O51" s="14"/>
    </row>
    <row r="52" spans="2:15" ht="20.25" customHeight="1">
      <c r="B52" s="63" t="s">
        <v>33</v>
      </c>
      <c r="C52" s="11">
        <v>0.58</v>
      </c>
      <c r="D52" s="12"/>
      <c r="E52" s="21" t="s">
        <v>34</v>
      </c>
      <c r="F52" s="13">
        <f t="shared" si="6"/>
      </c>
      <c r="G52" s="14"/>
      <c r="H52" s="12"/>
      <c r="I52" s="21" t="s">
        <v>34</v>
      </c>
      <c r="J52" s="13">
        <f t="shared" si="7"/>
      </c>
      <c r="K52" s="14"/>
      <c r="L52" s="12"/>
      <c r="M52" s="21" t="s">
        <v>34</v>
      </c>
      <c r="N52" s="13">
        <f t="shared" si="8"/>
      </c>
      <c r="O52" s="14"/>
    </row>
    <row r="53" spans="2:15" ht="20.25" customHeight="1">
      <c r="B53" s="63" t="s">
        <v>14</v>
      </c>
      <c r="C53" s="11">
        <v>0.17</v>
      </c>
      <c r="D53" s="12"/>
      <c r="E53" s="21" t="s">
        <v>26</v>
      </c>
      <c r="F53" s="13">
        <f t="shared" si="6"/>
      </c>
      <c r="G53" s="83"/>
      <c r="H53" s="12"/>
      <c r="I53" s="21" t="s">
        <v>26</v>
      </c>
      <c r="J53" s="13">
        <f t="shared" si="7"/>
      </c>
      <c r="K53" s="83"/>
      <c r="L53" s="12"/>
      <c r="M53" s="21" t="s">
        <v>26</v>
      </c>
      <c r="N53" s="13">
        <f t="shared" si="8"/>
      </c>
      <c r="O53" s="83"/>
    </row>
    <row r="54" spans="2:15" ht="20.25" customHeight="1">
      <c r="B54" s="62" t="s">
        <v>15</v>
      </c>
      <c r="C54" s="11">
        <v>0.04</v>
      </c>
      <c r="D54" s="12"/>
      <c r="E54" s="21" t="s">
        <v>26</v>
      </c>
      <c r="F54" s="13">
        <f t="shared" si="6"/>
      </c>
      <c r="G54" s="84"/>
      <c r="H54" s="12"/>
      <c r="I54" s="21" t="s">
        <v>26</v>
      </c>
      <c r="J54" s="13">
        <f t="shared" si="7"/>
      </c>
      <c r="K54" s="84"/>
      <c r="L54" s="12"/>
      <c r="M54" s="21" t="s">
        <v>26</v>
      </c>
      <c r="N54" s="13">
        <f t="shared" si="8"/>
      </c>
      <c r="O54" s="84"/>
    </row>
    <row r="55" spans="2:15" ht="20.25" customHeight="1">
      <c r="B55" s="63" t="s">
        <v>16</v>
      </c>
      <c r="C55" s="11">
        <v>0.07</v>
      </c>
      <c r="D55" s="12"/>
      <c r="E55" s="21" t="s">
        <v>26</v>
      </c>
      <c r="F55" s="13">
        <f t="shared" si="6"/>
      </c>
      <c r="G55" s="84"/>
      <c r="H55" s="12"/>
      <c r="I55" s="21" t="s">
        <v>26</v>
      </c>
      <c r="J55" s="13">
        <f t="shared" si="7"/>
      </c>
      <c r="K55" s="84"/>
      <c r="L55" s="12"/>
      <c r="M55" s="21" t="s">
        <v>26</v>
      </c>
      <c r="N55" s="13">
        <f t="shared" si="8"/>
      </c>
      <c r="O55" s="84"/>
    </row>
    <row r="56" spans="2:15" ht="20.25" customHeight="1">
      <c r="B56" s="63" t="s">
        <v>17</v>
      </c>
      <c r="C56" s="11">
        <v>0.11</v>
      </c>
      <c r="D56" s="12"/>
      <c r="E56" s="21" t="s">
        <v>26</v>
      </c>
      <c r="F56" s="13">
        <f t="shared" si="6"/>
      </c>
      <c r="G56" s="84"/>
      <c r="H56" s="12"/>
      <c r="I56" s="21" t="s">
        <v>26</v>
      </c>
      <c r="J56" s="13">
        <f t="shared" si="7"/>
      </c>
      <c r="K56" s="84"/>
      <c r="L56" s="12"/>
      <c r="M56" s="21" t="s">
        <v>26</v>
      </c>
      <c r="N56" s="13">
        <f t="shared" si="8"/>
      </c>
      <c r="O56" s="84"/>
    </row>
    <row r="57" spans="2:15" ht="20.25" customHeight="1">
      <c r="B57" s="63" t="s">
        <v>18</v>
      </c>
      <c r="C57" s="11">
        <v>0.16</v>
      </c>
      <c r="D57" s="12"/>
      <c r="E57" s="21" t="s">
        <v>26</v>
      </c>
      <c r="F57" s="13">
        <f t="shared" si="6"/>
      </c>
      <c r="G57" s="84"/>
      <c r="H57" s="12"/>
      <c r="I57" s="21" t="s">
        <v>26</v>
      </c>
      <c r="J57" s="13">
        <f t="shared" si="7"/>
      </c>
      <c r="K57" s="84"/>
      <c r="L57" s="12"/>
      <c r="M57" s="21" t="s">
        <v>26</v>
      </c>
      <c r="N57" s="13">
        <f t="shared" si="8"/>
      </c>
      <c r="O57" s="84"/>
    </row>
    <row r="58" spans="2:15" ht="20.25" customHeight="1">
      <c r="B58" s="63" t="s">
        <v>19</v>
      </c>
      <c r="C58" s="17">
        <v>0.008</v>
      </c>
      <c r="D58" s="12"/>
      <c r="E58" s="21" t="s">
        <v>27</v>
      </c>
      <c r="F58" s="13">
        <f t="shared" si="6"/>
      </c>
      <c r="G58" s="84"/>
      <c r="H58" s="12"/>
      <c r="I58" s="21" t="s">
        <v>27</v>
      </c>
      <c r="J58" s="13">
        <f t="shared" si="7"/>
      </c>
      <c r="K58" s="84"/>
      <c r="L58" s="12"/>
      <c r="M58" s="21" t="s">
        <v>27</v>
      </c>
      <c r="N58" s="13">
        <f t="shared" si="8"/>
      </c>
      <c r="O58" s="84"/>
    </row>
    <row r="59" spans="2:15" ht="20.25" customHeight="1">
      <c r="B59" s="63" t="s">
        <v>57</v>
      </c>
      <c r="C59" s="11">
        <v>0.34</v>
      </c>
      <c r="D59" s="12"/>
      <c r="E59" s="21" t="s">
        <v>35</v>
      </c>
      <c r="F59" s="13">
        <f t="shared" si="6"/>
      </c>
      <c r="G59" s="84"/>
      <c r="H59" s="12"/>
      <c r="I59" s="21" t="s">
        <v>35</v>
      </c>
      <c r="J59" s="13">
        <f t="shared" si="7"/>
      </c>
      <c r="K59" s="84"/>
      <c r="L59" s="12"/>
      <c r="M59" s="21" t="s">
        <v>35</v>
      </c>
      <c r="N59" s="13">
        <f t="shared" si="8"/>
      </c>
      <c r="O59" s="84"/>
    </row>
    <row r="60" spans="2:15" ht="24.75" customHeight="1">
      <c r="B60" s="75" t="s">
        <v>20</v>
      </c>
      <c r="C60" s="86"/>
      <c r="D60" s="68"/>
      <c r="E60" s="69"/>
      <c r="F60" s="27">
        <f>IF(COUNT(D47:D59)=0,"",SUM(F47:F59))</f>
      </c>
      <c r="G60" s="18">
        <f>IF(COUNT(G47:G52)=0,"",SUM(G47:G52))</f>
      </c>
      <c r="H60" s="68"/>
      <c r="I60" s="69"/>
      <c r="J60" s="27">
        <f>IF(COUNT(H47:H59)=0,"",SUM(J47:J59))</f>
      </c>
      <c r="K60" s="18">
        <f>IF(COUNT(K47:K52)=0,"",SUM(K47:K52))</f>
      </c>
      <c r="L60" s="68"/>
      <c r="M60" s="69"/>
      <c r="N60" s="27">
        <f>IF(COUNT(L47:L59)=0,"",SUM(N47:N59))</f>
      </c>
      <c r="O60" s="18">
        <f>IF(COUNT(O47:O52)=0,"",SUM(O47:O52))</f>
      </c>
    </row>
    <row r="61" spans="2:15" ht="38.25" customHeight="1">
      <c r="B61" s="93" t="s">
        <v>36</v>
      </c>
      <c r="C61" s="94"/>
      <c r="D61" s="68"/>
      <c r="E61" s="69"/>
      <c r="F61" s="28">
        <f>IF(COUNT(D47:D59)=0,"",IF(COUNT($L$3)=0,"",ROUND(F60/$L$3,1)))</f>
      </c>
      <c r="G61" s="16"/>
      <c r="H61" s="68"/>
      <c r="I61" s="69"/>
      <c r="J61" s="28">
        <f>IF(COUNT(H47:H59)=0,"",IF(COUNT($L$3)=0,"",ROUND(J60/$L$3,1)))</f>
      </c>
      <c r="K61" s="16"/>
      <c r="L61" s="68"/>
      <c r="M61" s="69"/>
      <c r="N61" s="28">
        <f>IF(COUNT(L47:L59)=0,"",IF(COUNT($L$3)=0,"",ROUND(N60/$L$3,1)))</f>
      </c>
      <c r="O61" s="16"/>
    </row>
    <row r="62" spans="2:15" ht="38.25" customHeight="1" thickBot="1">
      <c r="B62" s="87" t="s">
        <v>44</v>
      </c>
      <c r="C62" s="88"/>
      <c r="D62" s="70"/>
      <c r="E62" s="71"/>
      <c r="F62" s="43"/>
      <c r="G62" s="20"/>
      <c r="H62" s="70"/>
      <c r="I62" s="71"/>
      <c r="J62" s="43"/>
      <c r="K62" s="20"/>
      <c r="L62" s="70"/>
      <c r="M62" s="71"/>
      <c r="N62" s="43"/>
      <c r="O62" s="20"/>
    </row>
    <row r="63" spans="2:23" ht="15.75" customHeight="1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W63" s="23"/>
    </row>
    <row r="64" spans="2:23" ht="15.75" customHeight="1" thickBot="1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W64" s="23"/>
    </row>
    <row r="65" spans="2:15" ht="24.75" customHeight="1">
      <c r="B65" s="74" t="s">
        <v>0</v>
      </c>
      <c r="C65" s="76" t="s">
        <v>28</v>
      </c>
      <c r="D65" s="78">
        <v>1</v>
      </c>
      <c r="E65" s="79"/>
      <c r="F65" s="80"/>
      <c r="G65" s="7" t="s">
        <v>2</v>
      </c>
      <c r="H65" s="85">
        <v>2</v>
      </c>
      <c r="I65" s="79"/>
      <c r="J65" s="80"/>
      <c r="K65" s="8" t="s">
        <v>2</v>
      </c>
      <c r="L65" s="78">
        <v>3</v>
      </c>
      <c r="M65" s="79"/>
      <c r="N65" s="80"/>
      <c r="O65" s="8" t="s">
        <v>2</v>
      </c>
    </row>
    <row r="66" spans="2:15" ht="20.25" customHeight="1">
      <c r="B66" s="75"/>
      <c r="C66" s="77"/>
      <c r="D66" s="72" t="s">
        <v>1</v>
      </c>
      <c r="E66" s="73"/>
      <c r="F66" s="9" t="s">
        <v>21</v>
      </c>
      <c r="G66" s="10" t="s">
        <v>22</v>
      </c>
      <c r="H66" s="72" t="s">
        <v>1</v>
      </c>
      <c r="I66" s="73"/>
      <c r="J66" s="9" t="s">
        <v>21</v>
      </c>
      <c r="K66" s="10" t="s">
        <v>22</v>
      </c>
      <c r="L66" s="72" t="s">
        <v>1</v>
      </c>
      <c r="M66" s="73"/>
      <c r="N66" s="9" t="s">
        <v>21</v>
      </c>
      <c r="O66" s="10" t="s">
        <v>22</v>
      </c>
    </row>
    <row r="67" spans="2:15" ht="20.25" customHeight="1">
      <c r="B67" s="62" t="s">
        <v>3</v>
      </c>
      <c r="C67" s="61">
        <v>0.368</v>
      </c>
      <c r="D67" s="12"/>
      <c r="E67" s="21" t="s">
        <v>29</v>
      </c>
      <c r="F67" s="13">
        <f aca="true" t="shared" si="9" ref="F67:F79">IF(ISBLANK(D67),"",ROUND(C67*D67,1))</f>
      </c>
      <c r="G67" s="14"/>
      <c r="H67" s="12"/>
      <c r="I67" s="21" t="s">
        <v>29</v>
      </c>
      <c r="J67" s="13">
        <f aca="true" t="shared" si="10" ref="J67:J79">IF(ISBLANK(H67),"",ROUND(C67*H67,1))</f>
      </c>
      <c r="K67" s="14"/>
      <c r="L67" s="12"/>
      <c r="M67" s="21" t="s">
        <v>29</v>
      </c>
      <c r="N67" s="13">
        <f aca="true" t="shared" si="11" ref="N67:N79">IF(ISBLANK(L67),"",ROUND(C67*L67,1))</f>
      </c>
      <c r="O67" s="14"/>
    </row>
    <row r="68" spans="2:15" ht="20.25" customHeight="1">
      <c r="B68" s="63" t="s">
        <v>56</v>
      </c>
      <c r="C68" s="15">
        <v>6.5</v>
      </c>
      <c r="D68" s="12"/>
      <c r="E68" s="21" t="s">
        <v>30</v>
      </c>
      <c r="F68" s="13">
        <f t="shared" si="9"/>
      </c>
      <c r="G68" s="14"/>
      <c r="H68" s="12"/>
      <c r="I68" s="21" t="s">
        <v>30</v>
      </c>
      <c r="J68" s="13">
        <f t="shared" si="10"/>
      </c>
      <c r="K68" s="14"/>
      <c r="L68" s="12"/>
      <c r="M68" s="21" t="s">
        <v>30</v>
      </c>
      <c r="N68" s="13">
        <f t="shared" si="11"/>
      </c>
      <c r="O68" s="14"/>
    </row>
    <row r="69" spans="2:15" ht="20.25" customHeight="1">
      <c r="B69" s="62" t="s">
        <v>6</v>
      </c>
      <c r="C69" s="11">
        <v>2.51</v>
      </c>
      <c r="D69" s="12"/>
      <c r="E69" s="21" t="s">
        <v>31</v>
      </c>
      <c r="F69" s="13">
        <f t="shared" si="9"/>
      </c>
      <c r="G69" s="14"/>
      <c r="H69" s="12"/>
      <c r="I69" s="21" t="s">
        <v>31</v>
      </c>
      <c r="J69" s="13">
        <f t="shared" si="10"/>
      </c>
      <c r="K69" s="14"/>
      <c r="L69" s="12"/>
      <c r="M69" s="21" t="s">
        <v>31</v>
      </c>
      <c r="N69" s="13">
        <f t="shared" si="11"/>
      </c>
      <c r="O69" s="14"/>
    </row>
    <row r="70" spans="2:15" ht="20.25" customHeight="1">
      <c r="B70" s="62" t="s">
        <v>7</v>
      </c>
      <c r="C70" s="11">
        <v>2.31</v>
      </c>
      <c r="D70" s="12"/>
      <c r="E70" s="21" t="s">
        <v>31</v>
      </c>
      <c r="F70" s="13">
        <f t="shared" si="9"/>
      </c>
      <c r="G70" s="14"/>
      <c r="H70" s="12"/>
      <c r="I70" s="21" t="s">
        <v>31</v>
      </c>
      <c r="J70" s="13">
        <f t="shared" si="10"/>
      </c>
      <c r="K70" s="14"/>
      <c r="L70" s="12"/>
      <c r="M70" s="21" t="s">
        <v>31</v>
      </c>
      <c r="N70" s="13">
        <f t="shared" si="11"/>
      </c>
      <c r="O70" s="14"/>
    </row>
    <row r="71" spans="2:15" ht="20.25" customHeight="1">
      <c r="B71" s="63" t="s">
        <v>5</v>
      </c>
      <c r="C71" s="11">
        <v>2.64</v>
      </c>
      <c r="D71" s="12"/>
      <c r="E71" s="21" t="s">
        <v>32</v>
      </c>
      <c r="F71" s="13">
        <f t="shared" si="9"/>
      </c>
      <c r="G71" s="14"/>
      <c r="H71" s="12"/>
      <c r="I71" s="21" t="s">
        <v>32</v>
      </c>
      <c r="J71" s="13">
        <f t="shared" si="10"/>
      </c>
      <c r="K71" s="14"/>
      <c r="L71" s="12"/>
      <c r="M71" s="21" t="s">
        <v>32</v>
      </c>
      <c r="N71" s="13">
        <f t="shared" si="11"/>
      </c>
      <c r="O71" s="14"/>
    </row>
    <row r="72" spans="2:15" ht="20.25" customHeight="1">
      <c r="B72" s="63" t="s">
        <v>33</v>
      </c>
      <c r="C72" s="11">
        <v>0.58</v>
      </c>
      <c r="D72" s="12"/>
      <c r="E72" s="21" t="s">
        <v>34</v>
      </c>
      <c r="F72" s="13">
        <f t="shared" si="9"/>
      </c>
      <c r="G72" s="14"/>
      <c r="H72" s="12"/>
      <c r="I72" s="21" t="s">
        <v>34</v>
      </c>
      <c r="J72" s="13">
        <f t="shared" si="10"/>
      </c>
      <c r="K72" s="14"/>
      <c r="L72" s="12"/>
      <c r="M72" s="21" t="s">
        <v>34</v>
      </c>
      <c r="N72" s="13">
        <f t="shared" si="11"/>
      </c>
      <c r="O72" s="14"/>
    </row>
    <row r="73" spans="2:15" ht="20.25" customHeight="1">
      <c r="B73" s="63" t="s">
        <v>14</v>
      </c>
      <c r="C73" s="11">
        <v>0.17</v>
      </c>
      <c r="D73" s="12"/>
      <c r="E73" s="21" t="s">
        <v>26</v>
      </c>
      <c r="F73" s="13">
        <f t="shared" si="9"/>
      </c>
      <c r="G73" s="83"/>
      <c r="H73" s="12"/>
      <c r="I73" s="21" t="s">
        <v>26</v>
      </c>
      <c r="J73" s="13">
        <f t="shared" si="10"/>
      </c>
      <c r="K73" s="83"/>
      <c r="L73" s="12"/>
      <c r="M73" s="21" t="s">
        <v>26</v>
      </c>
      <c r="N73" s="13">
        <f t="shared" si="11"/>
      </c>
      <c r="O73" s="83"/>
    </row>
    <row r="74" spans="2:15" ht="20.25" customHeight="1">
      <c r="B74" s="62" t="s">
        <v>15</v>
      </c>
      <c r="C74" s="11">
        <v>0.04</v>
      </c>
      <c r="D74" s="12"/>
      <c r="E74" s="21" t="s">
        <v>26</v>
      </c>
      <c r="F74" s="13">
        <f t="shared" si="9"/>
      </c>
      <c r="G74" s="84"/>
      <c r="H74" s="12"/>
      <c r="I74" s="21" t="s">
        <v>26</v>
      </c>
      <c r="J74" s="13">
        <f t="shared" si="10"/>
      </c>
      <c r="K74" s="84"/>
      <c r="L74" s="12"/>
      <c r="M74" s="21" t="s">
        <v>26</v>
      </c>
      <c r="N74" s="13">
        <f t="shared" si="11"/>
      </c>
      <c r="O74" s="84"/>
    </row>
    <row r="75" spans="2:15" ht="20.25" customHeight="1">
      <c r="B75" s="63" t="s">
        <v>16</v>
      </c>
      <c r="C75" s="11">
        <v>0.07</v>
      </c>
      <c r="D75" s="12"/>
      <c r="E75" s="21" t="s">
        <v>26</v>
      </c>
      <c r="F75" s="13">
        <f t="shared" si="9"/>
      </c>
      <c r="G75" s="84"/>
      <c r="H75" s="12"/>
      <c r="I75" s="21" t="s">
        <v>26</v>
      </c>
      <c r="J75" s="13">
        <f t="shared" si="10"/>
      </c>
      <c r="K75" s="84"/>
      <c r="L75" s="12"/>
      <c r="M75" s="21" t="s">
        <v>26</v>
      </c>
      <c r="N75" s="13">
        <f t="shared" si="11"/>
      </c>
      <c r="O75" s="84"/>
    </row>
    <row r="76" spans="2:15" ht="20.25" customHeight="1">
      <c r="B76" s="63" t="s">
        <v>17</v>
      </c>
      <c r="C76" s="11">
        <v>0.11</v>
      </c>
      <c r="D76" s="12"/>
      <c r="E76" s="21" t="s">
        <v>26</v>
      </c>
      <c r="F76" s="13">
        <f t="shared" si="9"/>
      </c>
      <c r="G76" s="84"/>
      <c r="H76" s="12"/>
      <c r="I76" s="21" t="s">
        <v>26</v>
      </c>
      <c r="J76" s="13">
        <f t="shared" si="10"/>
      </c>
      <c r="K76" s="84"/>
      <c r="L76" s="12"/>
      <c r="M76" s="21" t="s">
        <v>26</v>
      </c>
      <c r="N76" s="13">
        <f t="shared" si="11"/>
      </c>
      <c r="O76" s="84"/>
    </row>
    <row r="77" spans="2:15" ht="20.25" customHeight="1">
      <c r="B77" s="63" t="s">
        <v>18</v>
      </c>
      <c r="C77" s="11">
        <v>0.16</v>
      </c>
      <c r="D77" s="12"/>
      <c r="E77" s="21" t="s">
        <v>26</v>
      </c>
      <c r="F77" s="13">
        <f t="shared" si="9"/>
      </c>
      <c r="G77" s="84"/>
      <c r="H77" s="12"/>
      <c r="I77" s="21" t="s">
        <v>26</v>
      </c>
      <c r="J77" s="13">
        <f t="shared" si="10"/>
      </c>
      <c r="K77" s="84"/>
      <c r="L77" s="12"/>
      <c r="M77" s="21" t="s">
        <v>26</v>
      </c>
      <c r="N77" s="13">
        <f t="shared" si="11"/>
      </c>
      <c r="O77" s="84"/>
    </row>
    <row r="78" spans="2:15" ht="20.25" customHeight="1">
      <c r="B78" s="63" t="s">
        <v>19</v>
      </c>
      <c r="C78" s="17">
        <v>0.008</v>
      </c>
      <c r="D78" s="12"/>
      <c r="E78" s="21" t="s">
        <v>27</v>
      </c>
      <c r="F78" s="13">
        <f t="shared" si="9"/>
      </c>
      <c r="G78" s="84"/>
      <c r="H78" s="12"/>
      <c r="I78" s="21" t="s">
        <v>27</v>
      </c>
      <c r="J78" s="13">
        <f t="shared" si="10"/>
      </c>
      <c r="K78" s="84"/>
      <c r="L78" s="12"/>
      <c r="M78" s="21" t="s">
        <v>27</v>
      </c>
      <c r="N78" s="13">
        <f t="shared" si="11"/>
      </c>
      <c r="O78" s="84"/>
    </row>
    <row r="79" spans="2:15" ht="20.25" customHeight="1">
      <c r="B79" s="63" t="s">
        <v>57</v>
      </c>
      <c r="C79" s="11">
        <v>0.34</v>
      </c>
      <c r="D79" s="12"/>
      <c r="E79" s="21" t="s">
        <v>35</v>
      </c>
      <c r="F79" s="13">
        <f t="shared" si="9"/>
      </c>
      <c r="G79" s="84"/>
      <c r="H79" s="12"/>
      <c r="I79" s="21" t="s">
        <v>35</v>
      </c>
      <c r="J79" s="13">
        <f t="shared" si="10"/>
      </c>
      <c r="K79" s="84"/>
      <c r="L79" s="12"/>
      <c r="M79" s="21" t="s">
        <v>35</v>
      </c>
      <c r="N79" s="13">
        <f t="shared" si="11"/>
      </c>
      <c r="O79" s="84"/>
    </row>
    <row r="80" spans="2:15" ht="24.75" customHeight="1">
      <c r="B80" s="75" t="s">
        <v>20</v>
      </c>
      <c r="C80" s="86"/>
      <c r="D80" s="68"/>
      <c r="E80" s="69"/>
      <c r="F80" s="27">
        <f>IF(COUNT(D67:D79)=0,"",SUM(F67:F79))</f>
      </c>
      <c r="G80" s="18">
        <f>IF(COUNT(G67:G72)=0,"",SUM(G67:G72))</f>
      </c>
      <c r="H80" s="68"/>
      <c r="I80" s="69"/>
      <c r="J80" s="27">
        <f>IF(COUNT(H67:H79)=0,"",SUM(J67:J79))</f>
      </c>
      <c r="K80" s="18">
        <f>IF(COUNT(K67:K72)=0,"",SUM(K67:K72))</f>
      </c>
      <c r="L80" s="68"/>
      <c r="M80" s="69"/>
      <c r="N80" s="27">
        <f>IF(COUNT(L67:L79)=0,"",SUM(N67:N79))</f>
      </c>
      <c r="O80" s="18">
        <f>IF(COUNT(O67:O72)=0,"",SUM(O67:O72))</f>
      </c>
    </row>
    <row r="81" spans="2:15" ht="38.25" customHeight="1">
      <c r="B81" s="64" t="s">
        <v>37</v>
      </c>
      <c r="C81" s="77"/>
      <c r="D81" s="68"/>
      <c r="E81" s="69"/>
      <c r="F81" s="28">
        <f>IF(COUNT(D67:D79)=0,"",IF(COUNT($L$3)=0,"",ROUND(F80/$L$3,1)))</f>
      </c>
      <c r="G81" s="16"/>
      <c r="H81" s="68"/>
      <c r="I81" s="69"/>
      <c r="J81" s="28">
        <f>IF(COUNT(H67:H79)=0,"",IF(COUNT($L$3)=0,"",ROUND(J80/$L$3,1)))</f>
      </c>
      <c r="K81" s="16"/>
      <c r="L81" s="68"/>
      <c r="M81" s="69"/>
      <c r="N81" s="28">
        <f>IF(COUNT(L67:L79)=0,"",IF(COUNT($L$3)=0,"",ROUND(N80/$L$3,1)))</f>
      </c>
      <c r="O81" s="16"/>
    </row>
    <row r="82" spans="2:15" ht="38.25" customHeight="1" thickBot="1">
      <c r="B82" s="87" t="s">
        <v>44</v>
      </c>
      <c r="C82" s="88"/>
      <c r="D82" s="70"/>
      <c r="E82" s="71"/>
      <c r="F82" s="43"/>
      <c r="G82" s="20"/>
      <c r="H82" s="70"/>
      <c r="I82" s="71"/>
      <c r="J82" s="43"/>
      <c r="K82" s="20"/>
      <c r="L82" s="70"/>
      <c r="M82" s="71"/>
      <c r="N82" s="43"/>
      <c r="O82" s="20"/>
    </row>
    <row r="83" spans="2:23" ht="15.75" customHeight="1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W83" s="23"/>
    </row>
    <row r="84" spans="2:30" ht="15.75" customHeight="1" thickBot="1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AD84" s="23"/>
    </row>
    <row r="85" spans="2:15" ht="24.75" customHeight="1">
      <c r="B85" s="74" t="s">
        <v>0</v>
      </c>
      <c r="C85" s="96" t="s">
        <v>28</v>
      </c>
      <c r="D85" s="81" t="s">
        <v>8</v>
      </c>
      <c r="E85" s="79"/>
      <c r="F85" s="79"/>
      <c r="G85" s="82"/>
      <c r="H85" s="81" t="s">
        <v>9</v>
      </c>
      <c r="I85" s="79"/>
      <c r="J85" s="79"/>
      <c r="K85" s="82"/>
      <c r="L85" s="79" t="s">
        <v>10</v>
      </c>
      <c r="M85" s="79"/>
      <c r="N85" s="79"/>
      <c r="O85" s="82"/>
    </row>
    <row r="86" spans="2:15" ht="20.25" customHeight="1">
      <c r="B86" s="75"/>
      <c r="C86" s="97"/>
      <c r="D86" s="72" t="s">
        <v>1</v>
      </c>
      <c r="E86" s="73"/>
      <c r="F86" s="9" t="s">
        <v>21</v>
      </c>
      <c r="G86" s="10" t="s">
        <v>22</v>
      </c>
      <c r="H86" s="72" t="s">
        <v>1</v>
      </c>
      <c r="I86" s="73"/>
      <c r="J86" s="9" t="s">
        <v>21</v>
      </c>
      <c r="K86" s="10" t="s">
        <v>22</v>
      </c>
      <c r="L86" s="72" t="s">
        <v>1</v>
      </c>
      <c r="M86" s="73"/>
      <c r="N86" s="9" t="s">
        <v>21</v>
      </c>
      <c r="O86" s="10" t="s">
        <v>22</v>
      </c>
    </row>
    <row r="87" spans="2:15" ht="20.25" customHeight="1">
      <c r="B87" s="62" t="s">
        <v>3</v>
      </c>
      <c r="C87" s="61">
        <v>0.368</v>
      </c>
      <c r="D87" s="25">
        <f aca="true" t="shared" si="12" ref="D87:D99">D7+H7+L7+D27+H27+L27</f>
        <v>0</v>
      </c>
      <c r="E87" s="21" t="s">
        <v>29</v>
      </c>
      <c r="F87" s="13">
        <f aca="true" t="shared" si="13" ref="F87:F99">ROUND(C7*D87,1)</f>
        <v>0</v>
      </c>
      <c r="G87" s="24">
        <f aca="true" t="shared" si="14" ref="G87:G92">G7+K7+O7+G27+K27+O27</f>
        <v>0</v>
      </c>
      <c r="H87" s="26">
        <f aca="true" t="shared" si="15" ref="H87:H99">D47+H47+L47+D67+H67+L67</f>
        <v>0</v>
      </c>
      <c r="I87" s="21" t="s">
        <v>29</v>
      </c>
      <c r="J87" s="13">
        <f aca="true" t="shared" si="16" ref="J87:J99">ROUND(C87*H87,1)</f>
        <v>0</v>
      </c>
      <c r="K87" s="24">
        <f aca="true" t="shared" si="17" ref="K87:K92">G47+K47+O47+G67+K67+O67</f>
        <v>0</v>
      </c>
      <c r="L87" s="26">
        <f aca="true" t="shared" si="18" ref="L87:L99">D87+H87</f>
        <v>0</v>
      </c>
      <c r="M87" s="21" t="s">
        <v>29</v>
      </c>
      <c r="N87" s="13">
        <f aca="true" t="shared" si="19" ref="N87:N99">ROUND($C87*L87,1)</f>
        <v>0</v>
      </c>
      <c r="O87" s="19">
        <f aca="true" t="shared" si="20" ref="O87:O92">G87+K87</f>
        <v>0</v>
      </c>
    </row>
    <row r="88" spans="2:15" ht="20.25" customHeight="1">
      <c r="B88" s="63" t="s">
        <v>56</v>
      </c>
      <c r="C88" s="15">
        <v>6.5</v>
      </c>
      <c r="D88" s="25">
        <f t="shared" si="12"/>
        <v>0</v>
      </c>
      <c r="E88" s="21" t="s">
        <v>30</v>
      </c>
      <c r="F88" s="13">
        <f t="shared" si="13"/>
        <v>0</v>
      </c>
      <c r="G88" s="24">
        <f t="shared" si="14"/>
        <v>0</v>
      </c>
      <c r="H88" s="26">
        <f t="shared" si="15"/>
        <v>0</v>
      </c>
      <c r="I88" s="21" t="s">
        <v>30</v>
      </c>
      <c r="J88" s="13">
        <f t="shared" si="16"/>
        <v>0</v>
      </c>
      <c r="K88" s="24">
        <f t="shared" si="17"/>
        <v>0</v>
      </c>
      <c r="L88" s="26">
        <f t="shared" si="18"/>
        <v>0</v>
      </c>
      <c r="M88" s="21" t="s">
        <v>30</v>
      </c>
      <c r="N88" s="13">
        <f t="shared" si="19"/>
        <v>0</v>
      </c>
      <c r="O88" s="19">
        <f t="shared" si="20"/>
        <v>0</v>
      </c>
    </row>
    <row r="89" spans="2:15" ht="20.25" customHeight="1">
      <c r="B89" s="62" t="s">
        <v>6</v>
      </c>
      <c r="C89" s="11">
        <v>2.51</v>
      </c>
      <c r="D89" s="25">
        <f t="shared" si="12"/>
        <v>0</v>
      </c>
      <c r="E89" s="21" t="s">
        <v>31</v>
      </c>
      <c r="F89" s="13">
        <f t="shared" si="13"/>
        <v>0</v>
      </c>
      <c r="G89" s="24">
        <f t="shared" si="14"/>
        <v>0</v>
      </c>
      <c r="H89" s="26">
        <f t="shared" si="15"/>
        <v>0</v>
      </c>
      <c r="I89" s="21" t="s">
        <v>31</v>
      </c>
      <c r="J89" s="13">
        <f t="shared" si="16"/>
        <v>0</v>
      </c>
      <c r="K89" s="24">
        <f t="shared" si="17"/>
        <v>0</v>
      </c>
      <c r="L89" s="26">
        <f t="shared" si="18"/>
        <v>0</v>
      </c>
      <c r="M89" s="21" t="s">
        <v>31</v>
      </c>
      <c r="N89" s="13">
        <f t="shared" si="19"/>
        <v>0</v>
      </c>
      <c r="O89" s="19">
        <f t="shared" si="20"/>
        <v>0</v>
      </c>
    </row>
    <row r="90" spans="2:15" ht="20.25" customHeight="1">
      <c r="B90" s="62" t="s">
        <v>7</v>
      </c>
      <c r="C90" s="11">
        <v>2.31</v>
      </c>
      <c r="D90" s="25">
        <f t="shared" si="12"/>
        <v>0</v>
      </c>
      <c r="E90" s="21" t="s">
        <v>31</v>
      </c>
      <c r="F90" s="13">
        <f t="shared" si="13"/>
        <v>0</v>
      </c>
      <c r="G90" s="24">
        <f t="shared" si="14"/>
        <v>0</v>
      </c>
      <c r="H90" s="26">
        <f t="shared" si="15"/>
        <v>0</v>
      </c>
      <c r="I90" s="21" t="s">
        <v>31</v>
      </c>
      <c r="J90" s="13">
        <f t="shared" si="16"/>
        <v>0</v>
      </c>
      <c r="K90" s="24">
        <f t="shared" si="17"/>
        <v>0</v>
      </c>
      <c r="L90" s="26">
        <f t="shared" si="18"/>
        <v>0</v>
      </c>
      <c r="M90" s="21" t="s">
        <v>31</v>
      </c>
      <c r="N90" s="13">
        <f t="shared" si="19"/>
        <v>0</v>
      </c>
      <c r="O90" s="19">
        <f t="shared" si="20"/>
        <v>0</v>
      </c>
    </row>
    <row r="91" spans="2:15" ht="20.25" customHeight="1">
      <c r="B91" s="63" t="s">
        <v>5</v>
      </c>
      <c r="C91" s="11">
        <v>2.64</v>
      </c>
      <c r="D91" s="25">
        <f t="shared" si="12"/>
        <v>0</v>
      </c>
      <c r="E91" s="21" t="s">
        <v>32</v>
      </c>
      <c r="F91" s="13">
        <f t="shared" si="13"/>
        <v>0</v>
      </c>
      <c r="G91" s="24">
        <f t="shared" si="14"/>
        <v>0</v>
      </c>
      <c r="H91" s="26">
        <f t="shared" si="15"/>
        <v>0</v>
      </c>
      <c r="I91" s="21" t="s">
        <v>32</v>
      </c>
      <c r="J91" s="13">
        <f t="shared" si="16"/>
        <v>0</v>
      </c>
      <c r="K91" s="24">
        <f t="shared" si="17"/>
        <v>0</v>
      </c>
      <c r="L91" s="26">
        <f t="shared" si="18"/>
        <v>0</v>
      </c>
      <c r="M91" s="21" t="s">
        <v>32</v>
      </c>
      <c r="N91" s="13">
        <f t="shared" si="19"/>
        <v>0</v>
      </c>
      <c r="O91" s="19">
        <f t="shared" si="20"/>
        <v>0</v>
      </c>
    </row>
    <row r="92" spans="2:15" ht="20.25" customHeight="1">
      <c r="B92" s="63" t="s">
        <v>33</v>
      </c>
      <c r="C92" s="11">
        <v>0.58</v>
      </c>
      <c r="D92" s="25">
        <f t="shared" si="12"/>
        <v>0</v>
      </c>
      <c r="E92" s="21" t="s">
        <v>34</v>
      </c>
      <c r="F92" s="13">
        <f t="shared" si="13"/>
        <v>0</v>
      </c>
      <c r="G92" s="24">
        <f t="shared" si="14"/>
        <v>0</v>
      </c>
      <c r="H92" s="26">
        <f t="shared" si="15"/>
        <v>0</v>
      </c>
      <c r="I92" s="21" t="s">
        <v>34</v>
      </c>
      <c r="J92" s="13">
        <f t="shared" si="16"/>
        <v>0</v>
      </c>
      <c r="K92" s="24">
        <f t="shared" si="17"/>
        <v>0</v>
      </c>
      <c r="L92" s="26">
        <f t="shared" si="18"/>
        <v>0</v>
      </c>
      <c r="M92" s="21" t="s">
        <v>34</v>
      </c>
      <c r="N92" s="13">
        <f t="shared" si="19"/>
        <v>0</v>
      </c>
      <c r="O92" s="19">
        <f t="shared" si="20"/>
        <v>0</v>
      </c>
    </row>
    <row r="93" spans="2:15" ht="20.25" customHeight="1">
      <c r="B93" s="63" t="s">
        <v>14</v>
      </c>
      <c r="C93" s="11">
        <v>0.17</v>
      </c>
      <c r="D93" s="25">
        <f t="shared" si="12"/>
        <v>0</v>
      </c>
      <c r="E93" s="21" t="s">
        <v>26</v>
      </c>
      <c r="F93" s="13">
        <f t="shared" si="13"/>
        <v>0</v>
      </c>
      <c r="G93" s="95"/>
      <c r="H93" s="26">
        <f t="shared" si="15"/>
        <v>0</v>
      </c>
      <c r="I93" s="21" t="s">
        <v>26</v>
      </c>
      <c r="J93" s="13">
        <f t="shared" si="16"/>
        <v>0</v>
      </c>
      <c r="K93" s="95"/>
      <c r="L93" s="26">
        <f t="shared" si="18"/>
        <v>0</v>
      </c>
      <c r="M93" s="21" t="s">
        <v>26</v>
      </c>
      <c r="N93" s="13">
        <f t="shared" si="19"/>
        <v>0</v>
      </c>
      <c r="O93" s="83"/>
    </row>
    <row r="94" spans="2:15" ht="20.25" customHeight="1">
      <c r="B94" s="62" t="s">
        <v>15</v>
      </c>
      <c r="C94" s="11">
        <v>0.04</v>
      </c>
      <c r="D94" s="25">
        <f t="shared" si="12"/>
        <v>0</v>
      </c>
      <c r="E94" s="21" t="s">
        <v>26</v>
      </c>
      <c r="F94" s="13">
        <f t="shared" si="13"/>
        <v>0</v>
      </c>
      <c r="G94" s="84"/>
      <c r="H94" s="26">
        <f t="shared" si="15"/>
        <v>0</v>
      </c>
      <c r="I94" s="21" t="s">
        <v>26</v>
      </c>
      <c r="J94" s="13">
        <f t="shared" si="16"/>
        <v>0</v>
      </c>
      <c r="K94" s="84"/>
      <c r="L94" s="26">
        <f t="shared" si="18"/>
        <v>0</v>
      </c>
      <c r="M94" s="21" t="s">
        <v>26</v>
      </c>
      <c r="N94" s="13">
        <f t="shared" si="19"/>
        <v>0</v>
      </c>
      <c r="O94" s="84"/>
    </row>
    <row r="95" spans="2:15" ht="20.25" customHeight="1">
      <c r="B95" s="63" t="s">
        <v>16</v>
      </c>
      <c r="C95" s="11">
        <v>0.07</v>
      </c>
      <c r="D95" s="25">
        <f t="shared" si="12"/>
        <v>0</v>
      </c>
      <c r="E95" s="21" t="s">
        <v>26</v>
      </c>
      <c r="F95" s="13">
        <f t="shared" si="13"/>
        <v>0</v>
      </c>
      <c r="G95" s="84"/>
      <c r="H95" s="26">
        <f t="shared" si="15"/>
        <v>0</v>
      </c>
      <c r="I95" s="21" t="s">
        <v>26</v>
      </c>
      <c r="J95" s="13">
        <f t="shared" si="16"/>
        <v>0</v>
      </c>
      <c r="K95" s="84"/>
      <c r="L95" s="26">
        <f t="shared" si="18"/>
        <v>0</v>
      </c>
      <c r="M95" s="21" t="s">
        <v>26</v>
      </c>
      <c r="N95" s="13">
        <f t="shared" si="19"/>
        <v>0</v>
      </c>
      <c r="O95" s="84"/>
    </row>
    <row r="96" spans="2:15" ht="20.25" customHeight="1">
      <c r="B96" s="63" t="s">
        <v>17</v>
      </c>
      <c r="C96" s="11">
        <v>0.11</v>
      </c>
      <c r="D96" s="25">
        <f t="shared" si="12"/>
        <v>0</v>
      </c>
      <c r="E96" s="21" t="s">
        <v>26</v>
      </c>
      <c r="F96" s="13">
        <f t="shared" si="13"/>
        <v>0</v>
      </c>
      <c r="G96" s="84"/>
      <c r="H96" s="26">
        <f t="shared" si="15"/>
        <v>0</v>
      </c>
      <c r="I96" s="21" t="s">
        <v>26</v>
      </c>
      <c r="J96" s="13">
        <f t="shared" si="16"/>
        <v>0</v>
      </c>
      <c r="K96" s="84"/>
      <c r="L96" s="26">
        <f t="shared" si="18"/>
        <v>0</v>
      </c>
      <c r="M96" s="21" t="s">
        <v>26</v>
      </c>
      <c r="N96" s="13">
        <f t="shared" si="19"/>
        <v>0</v>
      </c>
      <c r="O96" s="84"/>
    </row>
    <row r="97" spans="2:15" ht="20.25" customHeight="1">
      <c r="B97" s="63" t="s">
        <v>18</v>
      </c>
      <c r="C97" s="11">
        <v>0.16</v>
      </c>
      <c r="D97" s="25">
        <f t="shared" si="12"/>
        <v>0</v>
      </c>
      <c r="E97" s="21" t="s">
        <v>26</v>
      </c>
      <c r="F97" s="13">
        <f t="shared" si="13"/>
        <v>0</v>
      </c>
      <c r="G97" s="84"/>
      <c r="H97" s="26">
        <f t="shared" si="15"/>
        <v>0</v>
      </c>
      <c r="I97" s="21" t="s">
        <v>26</v>
      </c>
      <c r="J97" s="13">
        <f t="shared" si="16"/>
        <v>0</v>
      </c>
      <c r="K97" s="84"/>
      <c r="L97" s="26">
        <f t="shared" si="18"/>
        <v>0</v>
      </c>
      <c r="M97" s="21" t="s">
        <v>26</v>
      </c>
      <c r="N97" s="13">
        <f t="shared" si="19"/>
        <v>0</v>
      </c>
      <c r="O97" s="84"/>
    </row>
    <row r="98" spans="2:15" ht="20.25" customHeight="1">
      <c r="B98" s="63" t="s">
        <v>19</v>
      </c>
      <c r="C98" s="17">
        <v>0.008</v>
      </c>
      <c r="D98" s="25">
        <f t="shared" si="12"/>
        <v>0</v>
      </c>
      <c r="E98" s="21" t="s">
        <v>27</v>
      </c>
      <c r="F98" s="13">
        <f t="shared" si="13"/>
        <v>0</v>
      </c>
      <c r="G98" s="84"/>
      <c r="H98" s="26">
        <f t="shared" si="15"/>
        <v>0</v>
      </c>
      <c r="I98" s="21" t="s">
        <v>27</v>
      </c>
      <c r="J98" s="13">
        <f t="shared" si="16"/>
        <v>0</v>
      </c>
      <c r="K98" s="84"/>
      <c r="L98" s="26">
        <f t="shared" si="18"/>
        <v>0</v>
      </c>
      <c r="M98" s="21" t="s">
        <v>27</v>
      </c>
      <c r="N98" s="13">
        <f t="shared" si="19"/>
        <v>0</v>
      </c>
      <c r="O98" s="84"/>
    </row>
    <row r="99" spans="2:15" ht="20.25" customHeight="1">
      <c r="B99" s="63" t="s">
        <v>57</v>
      </c>
      <c r="C99" s="11">
        <v>0.34</v>
      </c>
      <c r="D99" s="25">
        <f t="shared" si="12"/>
        <v>0</v>
      </c>
      <c r="E99" s="21" t="s">
        <v>35</v>
      </c>
      <c r="F99" s="13">
        <f t="shared" si="13"/>
        <v>0</v>
      </c>
      <c r="G99" s="84"/>
      <c r="H99" s="26">
        <f t="shared" si="15"/>
        <v>0</v>
      </c>
      <c r="I99" s="21" t="s">
        <v>35</v>
      </c>
      <c r="J99" s="13">
        <f t="shared" si="16"/>
        <v>0</v>
      </c>
      <c r="K99" s="84"/>
      <c r="L99" s="26">
        <f t="shared" si="18"/>
        <v>0</v>
      </c>
      <c r="M99" s="21" t="s">
        <v>35</v>
      </c>
      <c r="N99" s="13">
        <f t="shared" si="19"/>
        <v>0</v>
      </c>
      <c r="O99" s="84"/>
    </row>
    <row r="100" spans="2:15" ht="24.75" customHeight="1">
      <c r="B100" s="75" t="s">
        <v>20</v>
      </c>
      <c r="C100" s="98"/>
      <c r="D100" s="68"/>
      <c r="E100" s="69"/>
      <c r="F100" s="27">
        <f>IF(COUNT(D7:D19,H7:H19,L7:L19,D27:D39,H27:H39,L27:L39)=0,"",SUM(F87:F99))</f>
      </c>
      <c r="G100" s="18">
        <f>IF(COUNT(G7:G12,K7:K12,O7:O12,G27:G32,K27:K32,O27:O32)=0,"",SUM(G87:G92))</f>
      </c>
      <c r="H100" s="68"/>
      <c r="I100" s="69"/>
      <c r="J100" s="27">
        <f>IF(COUNT(D47:D59,H47:H59,L47:L59,D67:D79,H67:H79,L67:L79)=0,"",SUM(J87:J99))</f>
      </c>
      <c r="K100" s="18">
        <f>IF(COUNT(G47:G52,K47:K52,O47:O52,G67:G72,K67:K72,O67:O72)=0,"",SUM(K87:K92))</f>
      </c>
      <c r="L100" s="68"/>
      <c r="M100" s="69"/>
      <c r="N100" s="27">
        <f>IF(COUNT(D7:D19,H7:H19,L7:L19,D27:D39,H27:H39,L27:L39,D47:D59,H47:H59,L47:L59,D67:D79,H67:H79,L67:L79)=0,"",SUM(N87:N99))</f>
      </c>
      <c r="O100" s="18">
        <f>IF(COUNT(G7:G12,K7:K12,O7:O12,G27:G32,K27:K32,O27:O32,G47:G52,K47:K52,O47:O52,G67:G72,K67:K72,O67:O72)=0,"",SUM(O87:O92))</f>
      </c>
    </row>
    <row r="101" spans="2:15" ht="38.25" customHeight="1">
      <c r="B101" s="64" t="s">
        <v>37</v>
      </c>
      <c r="C101" s="77"/>
      <c r="D101" s="68"/>
      <c r="E101" s="69"/>
      <c r="F101" s="28">
        <f>IF(COUNT(D7:D19,H7:H19,L7:L19,D27:D39,H27:H39,L27:L39)=0,"",IF(COUNT($L$3)=0,"",ROUND(F100/$L$3,1)))</f>
      </c>
      <c r="G101" s="16"/>
      <c r="H101" s="68"/>
      <c r="I101" s="69"/>
      <c r="J101" s="28">
        <f>IF(COUNT(D47:D59,H47:H59,L47:L59,D67:D79,H67:H79,L67:L79)=0,"",IF(COUNT($L$3)=0,"",ROUND(J100/$L$3,1)))</f>
      </c>
      <c r="K101" s="16"/>
      <c r="L101" s="68"/>
      <c r="M101" s="69"/>
      <c r="N101" s="28">
        <f>IF(COUNT(D7:D19,H7:H19,L7:L19,D27:D39,H27:H39,L27:L39,D47:D59,H47:H59,L47:L59,D67:D79,H67:H79,L67:L79)=0,"",IF(COUNT($L$3)=0,"",ROUND(N100/$L$3,1)))</f>
      </c>
      <c r="O101" s="16"/>
    </row>
    <row r="102" spans="2:15" ht="38.25" customHeight="1" thickBot="1">
      <c r="B102" s="87" t="s">
        <v>44</v>
      </c>
      <c r="C102" s="88"/>
      <c r="D102" s="70"/>
      <c r="E102" s="71"/>
      <c r="F102" s="43"/>
      <c r="G102" s="20"/>
      <c r="H102" s="70"/>
      <c r="I102" s="71"/>
      <c r="J102" s="43"/>
      <c r="K102" s="20"/>
      <c r="L102" s="70"/>
      <c r="M102" s="71"/>
      <c r="N102" s="43"/>
      <c r="O102" s="20"/>
    </row>
    <row r="103" spans="2:30" ht="15.75" customHeight="1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AD103" s="23"/>
    </row>
  </sheetData>
  <sheetProtection/>
  <mergeCells count="116">
    <mergeCell ref="B100:C100"/>
    <mergeCell ref="B101:C101"/>
    <mergeCell ref="B102:C102"/>
    <mergeCell ref="B1:O1"/>
    <mergeCell ref="L85:O85"/>
    <mergeCell ref="K93:K99"/>
    <mergeCell ref="O93:O99"/>
    <mergeCell ref="H85:K85"/>
    <mergeCell ref="B80:C80"/>
    <mergeCell ref="B81:C81"/>
    <mergeCell ref="B85:B86"/>
    <mergeCell ref="C85:C86"/>
    <mergeCell ref="G73:G79"/>
    <mergeCell ref="D82:E82"/>
    <mergeCell ref="D86:E86"/>
    <mergeCell ref="K73:K79"/>
    <mergeCell ref="O73:O79"/>
    <mergeCell ref="D65:F65"/>
    <mergeCell ref="H65:J65"/>
    <mergeCell ref="L65:N65"/>
    <mergeCell ref="K13:K19"/>
    <mergeCell ref="B65:B66"/>
    <mergeCell ref="C65:C66"/>
    <mergeCell ref="B40:C40"/>
    <mergeCell ref="B41:C41"/>
    <mergeCell ref="B61:C61"/>
    <mergeCell ref="B22:C22"/>
    <mergeCell ref="B42:C42"/>
    <mergeCell ref="B62:C62"/>
    <mergeCell ref="D20:E20"/>
    <mergeCell ref="O13:O19"/>
    <mergeCell ref="H25:J25"/>
    <mergeCell ref="L25:N25"/>
    <mergeCell ref="G93:G99"/>
    <mergeCell ref="K33:K39"/>
    <mergeCell ref="O33:O39"/>
    <mergeCell ref="K53:K59"/>
    <mergeCell ref="O53:O59"/>
    <mergeCell ref="G33:G39"/>
    <mergeCell ref="G13:G19"/>
    <mergeCell ref="L45:N45"/>
    <mergeCell ref="L5:N5"/>
    <mergeCell ref="D5:F5"/>
    <mergeCell ref="B20:C20"/>
    <mergeCell ref="B45:B46"/>
    <mergeCell ref="C45:C46"/>
    <mergeCell ref="B21:C21"/>
    <mergeCell ref="B25:B26"/>
    <mergeCell ref="C25:C26"/>
    <mergeCell ref="D25:F25"/>
    <mergeCell ref="B5:B6"/>
    <mergeCell ref="C5:C6"/>
    <mergeCell ref="H5:J5"/>
    <mergeCell ref="D85:G85"/>
    <mergeCell ref="G53:G59"/>
    <mergeCell ref="D45:F45"/>
    <mergeCell ref="H45:J45"/>
    <mergeCell ref="B60:C60"/>
    <mergeCell ref="D6:E6"/>
    <mergeCell ref="B82:C82"/>
    <mergeCell ref="D21:E21"/>
    <mergeCell ref="D22:E22"/>
    <mergeCell ref="D40:E40"/>
    <mergeCell ref="D26:E26"/>
    <mergeCell ref="D41:E41"/>
    <mergeCell ref="D60:E60"/>
    <mergeCell ref="D61:E61"/>
    <mergeCell ref="D42:E42"/>
    <mergeCell ref="D46:E46"/>
    <mergeCell ref="D62:E62"/>
    <mergeCell ref="D66:E66"/>
    <mergeCell ref="D80:E80"/>
    <mergeCell ref="D81:E81"/>
    <mergeCell ref="D100:E100"/>
    <mergeCell ref="D101:E101"/>
    <mergeCell ref="D102:E102"/>
    <mergeCell ref="H6:I6"/>
    <mergeCell ref="H20:I20"/>
    <mergeCell ref="H21:I21"/>
    <mergeCell ref="H22:I22"/>
    <mergeCell ref="H26:I26"/>
    <mergeCell ref="H40:I40"/>
    <mergeCell ref="H41:I41"/>
    <mergeCell ref="H42:I42"/>
    <mergeCell ref="H46:I46"/>
    <mergeCell ref="H60:I60"/>
    <mergeCell ref="H61:I61"/>
    <mergeCell ref="H62:I62"/>
    <mergeCell ref="H66:I66"/>
    <mergeCell ref="H80:I80"/>
    <mergeCell ref="H81:I81"/>
    <mergeCell ref="H82:I82"/>
    <mergeCell ref="H86:I86"/>
    <mergeCell ref="H100:I100"/>
    <mergeCell ref="H101:I101"/>
    <mergeCell ref="H102:I102"/>
    <mergeCell ref="L6:M6"/>
    <mergeCell ref="L20:M20"/>
    <mergeCell ref="L21:M21"/>
    <mergeCell ref="L22:M22"/>
    <mergeCell ref="L26:M26"/>
    <mergeCell ref="L40:M40"/>
    <mergeCell ref="L41:M41"/>
    <mergeCell ref="L42:M42"/>
    <mergeCell ref="L46:M46"/>
    <mergeCell ref="L60:M60"/>
    <mergeCell ref="L61:M61"/>
    <mergeCell ref="L62:M62"/>
    <mergeCell ref="L66:M66"/>
    <mergeCell ref="L100:M100"/>
    <mergeCell ref="L101:M101"/>
    <mergeCell ref="L102:M102"/>
    <mergeCell ref="L80:M80"/>
    <mergeCell ref="L81:M81"/>
    <mergeCell ref="L82:M82"/>
    <mergeCell ref="L86:M86"/>
  </mergeCells>
  <printOptions horizontalCentered="1"/>
  <pageMargins left="0.1968503937007874" right="0.1968503937007874" top="0.984251968503937" bottom="0.3937007874015748" header="0.5118110236220472" footer="0.5118110236220472"/>
  <pageSetup horizontalDpi="600" verticalDpi="600" orientation="landscape" paperSize="9" r:id="rId2"/>
  <rowBreaks count="4" manualBreakCount="4">
    <brk id="23" max="255" man="1"/>
    <brk id="43" max="255" man="1"/>
    <brk id="63" max="255" man="1"/>
    <brk id="8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F67"/>
  <sheetViews>
    <sheetView showGridLines="0" showRowColHeaders="0" zoomScale="75" zoomScaleNormal="75" workbookViewId="0" topLeftCell="A1">
      <selection activeCell="A1" sqref="A1"/>
    </sheetView>
  </sheetViews>
  <sheetFormatPr defaultColWidth="8.796875" defaultRowHeight="14.25"/>
  <cols>
    <col min="1" max="1" width="3" style="31" customWidth="1"/>
    <col min="2" max="2" width="2.5" style="31" customWidth="1"/>
    <col min="3" max="3" width="13.69921875" style="31" customWidth="1"/>
    <col min="4" max="4" width="10.09765625" style="31" customWidth="1"/>
    <col min="5" max="18" width="9" style="31" customWidth="1"/>
    <col min="19" max="19" width="7.5" style="31" customWidth="1"/>
    <col min="20" max="20" width="8.5" style="31" customWidth="1"/>
    <col min="21" max="16384" width="9" style="31" customWidth="1"/>
  </cols>
  <sheetData>
    <row r="1" spans="3:19" ht="21">
      <c r="C1" s="99">
        <f>'1年目'!F3</f>
        <v>0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  <c r="O1" s="100"/>
      <c r="P1" s="100"/>
      <c r="Q1" s="100"/>
      <c r="R1" s="101"/>
      <c r="S1" s="101"/>
    </row>
    <row r="2" ht="23.25" customHeight="1"/>
    <row r="3" ht="11.25"/>
    <row r="4" ht="11.25"/>
    <row r="5" ht="11.25"/>
    <row r="6" ht="11.25"/>
    <row r="7" ht="11.25"/>
    <row r="8" ht="11.25"/>
    <row r="9" ht="11.25"/>
    <row r="10" ht="11.25"/>
    <row r="11" ht="11.25"/>
    <row r="12" ht="11.25"/>
    <row r="13" ht="11.25"/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9" s="44" customFormat="1" ht="11.25"/>
    <row r="50" spans="3:28" s="44" customFormat="1" ht="12.75">
      <c r="C50" s="45" t="s">
        <v>0</v>
      </c>
      <c r="D50" s="46" t="s">
        <v>48</v>
      </c>
      <c r="E50" s="45">
        <v>4</v>
      </c>
      <c r="F50" s="47" t="s">
        <v>2</v>
      </c>
      <c r="G50" s="45">
        <v>5</v>
      </c>
      <c r="H50" s="47" t="s">
        <v>2</v>
      </c>
      <c r="I50" s="48">
        <v>6</v>
      </c>
      <c r="J50" s="47" t="s">
        <v>2</v>
      </c>
      <c r="K50" s="45">
        <v>7</v>
      </c>
      <c r="L50" s="47" t="s">
        <v>2</v>
      </c>
      <c r="M50" s="45">
        <v>8</v>
      </c>
      <c r="N50" s="47" t="s">
        <v>2</v>
      </c>
      <c r="O50" s="45">
        <v>9</v>
      </c>
      <c r="P50" s="47" t="s">
        <v>2</v>
      </c>
      <c r="Q50" s="45">
        <v>10</v>
      </c>
      <c r="R50" s="47" t="s">
        <v>2</v>
      </c>
      <c r="S50" s="45">
        <v>11</v>
      </c>
      <c r="T50" s="47" t="s">
        <v>2</v>
      </c>
      <c r="U50" s="48">
        <v>12</v>
      </c>
      <c r="V50" s="47" t="s">
        <v>2</v>
      </c>
      <c r="W50" s="45">
        <v>1</v>
      </c>
      <c r="X50" s="47" t="s">
        <v>2</v>
      </c>
      <c r="Y50" s="45">
        <v>2</v>
      </c>
      <c r="Z50" s="47" t="s">
        <v>2</v>
      </c>
      <c r="AA50" s="45">
        <v>3</v>
      </c>
      <c r="AB50" s="47" t="s">
        <v>2</v>
      </c>
    </row>
    <row r="51" spans="3:28" s="44" customFormat="1" ht="11.25">
      <c r="C51" s="45"/>
      <c r="D51" s="49"/>
      <c r="E51" s="45" t="s">
        <v>21</v>
      </c>
      <c r="F51" s="45" t="s">
        <v>22</v>
      </c>
      <c r="G51" s="45" t="s">
        <v>21</v>
      </c>
      <c r="H51" s="45" t="s">
        <v>22</v>
      </c>
      <c r="I51" s="45" t="s">
        <v>21</v>
      </c>
      <c r="J51" s="45" t="s">
        <v>22</v>
      </c>
      <c r="K51" s="45" t="s">
        <v>21</v>
      </c>
      <c r="L51" s="45" t="s">
        <v>22</v>
      </c>
      <c r="M51" s="45" t="s">
        <v>21</v>
      </c>
      <c r="N51" s="45" t="s">
        <v>22</v>
      </c>
      <c r="O51" s="45" t="s">
        <v>21</v>
      </c>
      <c r="P51" s="45" t="s">
        <v>22</v>
      </c>
      <c r="Q51" s="45" t="s">
        <v>21</v>
      </c>
      <c r="R51" s="45" t="s">
        <v>22</v>
      </c>
      <c r="S51" s="45" t="s">
        <v>21</v>
      </c>
      <c r="T51" s="45" t="s">
        <v>22</v>
      </c>
      <c r="U51" s="45" t="s">
        <v>21</v>
      </c>
      <c r="V51" s="45" t="s">
        <v>22</v>
      </c>
      <c r="W51" s="45" t="s">
        <v>21</v>
      </c>
      <c r="X51" s="45" t="s">
        <v>22</v>
      </c>
      <c r="Y51" s="45" t="s">
        <v>21</v>
      </c>
      <c r="Z51" s="45" t="s">
        <v>22</v>
      </c>
      <c r="AA51" s="45" t="s">
        <v>21</v>
      </c>
      <c r="AB51" s="45" t="s">
        <v>22</v>
      </c>
    </row>
    <row r="52" spans="3:32" s="44" customFormat="1" ht="11.25">
      <c r="C52" s="50" t="s">
        <v>3</v>
      </c>
      <c r="D52" s="51">
        <v>0.36</v>
      </c>
      <c r="E52" s="47">
        <f>'1年目'!F7</f>
      </c>
      <c r="F52" s="47">
        <f>'1年目'!G7</f>
        <v>0</v>
      </c>
      <c r="G52" s="47">
        <f>'1年目'!J7</f>
      </c>
      <c r="H52" s="47">
        <f>'1年目'!K7</f>
        <v>0</v>
      </c>
      <c r="I52" s="47">
        <f>'1年目'!N7</f>
      </c>
      <c r="J52" s="47">
        <f>'1年目'!O7</f>
        <v>0</v>
      </c>
      <c r="K52" s="47">
        <f>'1年目'!F27</f>
      </c>
      <c r="L52" s="58">
        <f>'1年目'!G27</f>
        <v>0</v>
      </c>
      <c r="M52" s="47">
        <f>'1年目'!J27</f>
      </c>
      <c r="N52" s="47">
        <f>'1年目'!K27</f>
        <v>0</v>
      </c>
      <c r="O52" s="47">
        <f>'1年目'!N27</f>
      </c>
      <c r="P52" s="47">
        <f>'1年目'!O27</f>
        <v>0</v>
      </c>
      <c r="Q52" s="47">
        <f>'1年目'!F47</f>
      </c>
      <c r="R52" s="47">
        <f>'1年目'!G47</f>
        <v>0</v>
      </c>
      <c r="S52" s="47">
        <f>'1年目'!J47</f>
      </c>
      <c r="T52" s="47">
        <f>'1年目'!K47</f>
        <v>0</v>
      </c>
      <c r="U52" s="47">
        <f>'1年目'!N47</f>
      </c>
      <c r="V52" s="47">
        <f>'1年目'!O47</f>
        <v>0</v>
      </c>
      <c r="W52" s="47">
        <f>'1年目'!F67</f>
      </c>
      <c r="X52" s="47">
        <f>'1年目'!G67</f>
        <v>0</v>
      </c>
      <c r="Y52" s="47">
        <f>'1年目'!J67</f>
      </c>
      <c r="Z52" s="47">
        <f>'1年目'!K67</f>
        <v>0</v>
      </c>
      <c r="AA52" s="47">
        <f>'1年目'!N67</f>
      </c>
      <c r="AB52" s="47">
        <f>'1年目'!O67</f>
        <v>0</v>
      </c>
      <c r="AF52" s="57"/>
    </row>
    <row r="53" spans="3:32" s="44" customFormat="1" ht="13.5">
      <c r="C53" s="50" t="s">
        <v>49</v>
      </c>
      <c r="D53" s="52">
        <v>2.1</v>
      </c>
      <c r="E53" s="47" t="e">
        <f>1年目!#REF!</f>
        <v>#REF!</v>
      </c>
      <c r="F53" s="47" t="e">
        <f>1年目!#REF!</f>
        <v>#REF!</v>
      </c>
      <c r="G53" s="47" t="e">
        <f>1年目!#REF!</f>
        <v>#REF!</v>
      </c>
      <c r="H53" s="47" t="e">
        <f>1年目!#REF!</f>
        <v>#REF!</v>
      </c>
      <c r="I53" s="47" t="e">
        <f>1年目!#REF!</f>
        <v>#REF!</v>
      </c>
      <c r="J53" s="47" t="e">
        <f>1年目!#REF!</f>
        <v>#REF!</v>
      </c>
      <c r="K53" s="47" t="e">
        <f>1年目!#REF!</f>
        <v>#REF!</v>
      </c>
      <c r="L53" s="58" t="e">
        <f>1年目!#REF!</f>
        <v>#REF!</v>
      </c>
      <c r="M53" s="47" t="e">
        <f>1年目!#REF!</f>
        <v>#REF!</v>
      </c>
      <c r="N53" s="47" t="e">
        <f>1年目!#REF!</f>
        <v>#REF!</v>
      </c>
      <c r="O53" s="47" t="e">
        <f>1年目!#REF!</f>
        <v>#REF!</v>
      </c>
      <c r="P53" s="47" t="e">
        <f>1年目!#REF!</f>
        <v>#REF!</v>
      </c>
      <c r="Q53" s="47" t="e">
        <f>1年目!#REF!</f>
        <v>#REF!</v>
      </c>
      <c r="R53" s="47" t="e">
        <f>1年目!#REF!</f>
        <v>#REF!</v>
      </c>
      <c r="S53" s="47" t="e">
        <f>1年目!#REF!</f>
        <v>#REF!</v>
      </c>
      <c r="T53" s="47" t="e">
        <f>1年目!#REF!</f>
        <v>#REF!</v>
      </c>
      <c r="U53" s="47" t="e">
        <f>1年目!#REF!</f>
        <v>#REF!</v>
      </c>
      <c r="V53" s="47" t="e">
        <f>1年目!#REF!</f>
        <v>#REF!</v>
      </c>
      <c r="W53" s="47" t="e">
        <f>1年目!#REF!</f>
        <v>#REF!</v>
      </c>
      <c r="X53" s="47" t="e">
        <f>1年目!#REF!</f>
        <v>#REF!</v>
      </c>
      <c r="Y53" s="47" t="e">
        <f>1年目!#REF!</f>
        <v>#REF!</v>
      </c>
      <c r="Z53" s="47" t="e">
        <f>1年目!#REF!</f>
        <v>#REF!</v>
      </c>
      <c r="AA53" s="47" t="e">
        <f>1年目!#REF!</f>
        <v>#REF!</v>
      </c>
      <c r="AB53" s="47" t="e">
        <f>1年目!#REF!</f>
        <v>#REF!</v>
      </c>
      <c r="AF53" s="57"/>
    </row>
    <row r="54" spans="3:32" s="44" customFormat="1" ht="13.5">
      <c r="C54" s="50" t="s">
        <v>52</v>
      </c>
      <c r="D54" s="52">
        <v>6.3</v>
      </c>
      <c r="E54" s="47">
        <f>'1年目'!F8</f>
      </c>
      <c r="F54" s="47">
        <f>'1年目'!G8</f>
        <v>0</v>
      </c>
      <c r="G54" s="47">
        <f>'1年目'!J8</f>
      </c>
      <c r="H54" s="47">
        <f>'1年目'!K8</f>
        <v>0</v>
      </c>
      <c r="I54" s="47">
        <f>'1年目'!N8</f>
      </c>
      <c r="J54" s="47">
        <f>'1年目'!O8</f>
        <v>0</v>
      </c>
      <c r="K54" s="47">
        <f>'1年目'!F28</f>
      </c>
      <c r="L54" s="58">
        <f>'1年目'!G28</f>
        <v>0</v>
      </c>
      <c r="M54" s="47">
        <f>'1年目'!J28</f>
      </c>
      <c r="N54" s="47">
        <f>'1年目'!K28</f>
        <v>0</v>
      </c>
      <c r="O54" s="47">
        <f>'1年目'!N28</f>
      </c>
      <c r="P54" s="47">
        <f>'1年目'!O28</f>
        <v>0</v>
      </c>
      <c r="Q54" s="47">
        <f>'1年目'!F48</f>
      </c>
      <c r="R54" s="47">
        <f>'1年目'!G48</f>
        <v>0</v>
      </c>
      <c r="S54" s="47">
        <f>'1年目'!J48</f>
      </c>
      <c r="T54" s="47">
        <f>'1年目'!K48</f>
        <v>0</v>
      </c>
      <c r="U54" s="47">
        <f>'1年目'!N48</f>
      </c>
      <c r="V54" s="47">
        <f>'1年目'!O48</f>
        <v>0</v>
      </c>
      <c r="W54" s="47">
        <f>'1年目'!F68</f>
      </c>
      <c r="X54" s="47">
        <f>'1年目'!G68</f>
        <v>0</v>
      </c>
      <c r="Y54" s="47">
        <f>'1年目'!J68</f>
      </c>
      <c r="Z54" s="47">
        <f>'1年目'!K68</f>
        <v>0</v>
      </c>
      <c r="AA54" s="47">
        <f>'1年目'!N68</f>
      </c>
      <c r="AB54" s="47">
        <f>'1年目'!O68</f>
        <v>0</v>
      </c>
      <c r="AF54" s="57"/>
    </row>
    <row r="55" spans="3:32" s="44" customFormat="1" ht="11.25">
      <c r="C55" s="50" t="s">
        <v>6</v>
      </c>
      <c r="D55" s="52">
        <v>2.5</v>
      </c>
      <c r="E55" s="47">
        <f>'1年目'!F9</f>
      </c>
      <c r="F55" s="47">
        <f>'1年目'!G9</f>
        <v>0</v>
      </c>
      <c r="G55" s="47">
        <f>'1年目'!J9</f>
      </c>
      <c r="H55" s="47">
        <f>'1年目'!K9</f>
        <v>0</v>
      </c>
      <c r="I55" s="47">
        <f>'1年目'!N9</f>
      </c>
      <c r="J55" s="47">
        <f>'1年目'!O9</f>
        <v>0</v>
      </c>
      <c r="K55" s="47">
        <f>'1年目'!F29</f>
      </c>
      <c r="L55" s="58">
        <f>'1年目'!G29</f>
        <v>0</v>
      </c>
      <c r="M55" s="47">
        <f>'1年目'!J29</f>
      </c>
      <c r="N55" s="47">
        <f>'1年目'!K29</f>
        <v>0</v>
      </c>
      <c r="O55" s="47">
        <f>'1年目'!N29</f>
      </c>
      <c r="P55" s="47">
        <f>'1年目'!O29</f>
        <v>0</v>
      </c>
      <c r="Q55" s="47">
        <f>'1年目'!F49</f>
      </c>
      <c r="R55" s="47">
        <f>'1年目'!G49</f>
        <v>0</v>
      </c>
      <c r="S55" s="47">
        <f>'1年目'!J49</f>
      </c>
      <c r="T55" s="47">
        <f>'1年目'!K49</f>
        <v>0</v>
      </c>
      <c r="U55" s="47">
        <f>'1年目'!N49</f>
      </c>
      <c r="V55" s="47">
        <f>'1年目'!O49</f>
        <v>0</v>
      </c>
      <c r="W55" s="47">
        <f>'1年目'!F69</f>
      </c>
      <c r="X55" s="47">
        <f>'1年目'!G69</f>
        <v>0</v>
      </c>
      <c r="Y55" s="47">
        <f>'1年目'!J69</f>
      </c>
      <c r="Z55" s="47">
        <f>'1年目'!K69</f>
        <v>0</v>
      </c>
      <c r="AA55" s="47">
        <f>'1年目'!N69</f>
      </c>
      <c r="AB55" s="47">
        <f>'1年目'!O69</f>
        <v>0</v>
      </c>
      <c r="AF55" s="57"/>
    </row>
    <row r="56" spans="3:32" s="44" customFormat="1" ht="11.25">
      <c r="C56" s="50" t="s">
        <v>7</v>
      </c>
      <c r="D56" s="52">
        <v>2.3</v>
      </c>
      <c r="E56" s="47">
        <f>'1年目'!F10</f>
      </c>
      <c r="F56" s="47">
        <f>'1年目'!G10</f>
        <v>0</v>
      </c>
      <c r="G56" s="47">
        <f>'1年目'!J10</f>
      </c>
      <c r="H56" s="47">
        <f>'1年目'!K10</f>
        <v>0</v>
      </c>
      <c r="I56" s="47">
        <f>'1年目'!N10</f>
      </c>
      <c r="J56" s="47">
        <f>'1年目'!O10</f>
        <v>0</v>
      </c>
      <c r="K56" s="47">
        <f>'1年目'!F30</f>
      </c>
      <c r="L56" s="58">
        <f>'1年目'!G30</f>
        <v>0</v>
      </c>
      <c r="M56" s="47">
        <f>'1年目'!J30</f>
      </c>
      <c r="N56" s="47">
        <f>'1年目'!K30</f>
        <v>0</v>
      </c>
      <c r="O56" s="47">
        <f>'1年目'!N30</f>
      </c>
      <c r="P56" s="47">
        <f>'1年目'!O30</f>
        <v>0</v>
      </c>
      <c r="Q56" s="47">
        <f>'1年目'!F50</f>
      </c>
      <c r="R56" s="47">
        <f>'1年目'!G50</f>
        <v>0</v>
      </c>
      <c r="S56" s="47">
        <f>'1年目'!J50</f>
      </c>
      <c r="T56" s="47">
        <f>'1年目'!K50</f>
        <v>0</v>
      </c>
      <c r="U56" s="47">
        <f>'1年目'!N50</f>
      </c>
      <c r="V56" s="47">
        <f>'1年目'!O50</f>
        <v>0</v>
      </c>
      <c r="W56" s="47">
        <f>'1年目'!F70</f>
      </c>
      <c r="X56" s="47">
        <f>'1年目'!G70</f>
        <v>0</v>
      </c>
      <c r="Y56" s="47">
        <f>'1年目'!J70</f>
      </c>
      <c r="Z56" s="47">
        <f>'1年目'!K70</f>
        <v>0</v>
      </c>
      <c r="AA56" s="47">
        <f>'1年目'!N70</f>
      </c>
      <c r="AB56" s="47">
        <f>'1年目'!O70</f>
        <v>0</v>
      </c>
      <c r="AF56" s="57"/>
    </row>
    <row r="57" spans="3:32" s="44" customFormat="1" ht="11.25">
      <c r="C57" s="53" t="s">
        <v>5</v>
      </c>
      <c r="D57" s="52">
        <v>2.6</v>
      </c>
      <c r="E57" s="47">
        <f>'1年目'!F11</f>
      </c>
      <c r="F57" s="47">
        <f>'1年目'!G11</f>
        <v>0</v>
      </c>
      <c r="G57" s="47">
        <f>'1年目'!J11</f>
      </c>
      <c r="H57" s="47">
        <f>'1年目'!K11</f>
        <v>0</v>
      </c>
      <c r="I57" s="47">
        <f>'1年目'!N11</f>
      </c>
      <c r="J57" s="47">
        <f>'1年目'!O11</f>
        <v>0</v>
      </c>
      <c r="K57" s="47">
        <f>'1年目'!F31</f>
      </c>
      <c r="L57" s="58">
        <f>'1年目'!G31</f>
        <v>0</v>
      </c>
      <c r="M57" s="47">
        <f>'1年目'!J31</f>
      </c>
      <c r="N57" s="47">
        <f>'1年目'!K31</f>
        <v>0</v>
      </c>
      <c r="O57" s="47">
        <f>'1年目'!N31</f>
      </c>
      <c r="P57" s="47">
        <f>'1年目'!O31</f>
        <v>0</v>
      </c>
      <c r="Q57" s="47">
        <f>'1年目'!F51</f>
      </c>
      <c r="R57" s="47">
        <f>'1年目'!G51</f>
        <v>0</v>
      </c>
      <c r="S57" s="47">
        <f>'1年目'!J51</f>
      </c>
      <c r="T57" s="47">
        <f>'1年目'!K51</f>
        <v>0</v>
      </c>
      <c r="U57" s="47">
        <f>'1年目'!N51</f>
      </c>
      <c r="V57" s="47">
        <f>'1年目'!O51</f>
        <v>0</v>
      </c>
      <c r="W57" s="47">
        <f>'1年目'!F71</f>
      </c>
      <c r="X57" s="47">
        <f>'1年目'!G71</f>
        <v>0</v>
      </c>
      <c r="Y57" s="47">
        <f>'1年目'!J71</f>
      </c>
      <c r="Z57" s="47">
        <f>'1年目'!K71</f>
        <v>0</v>
      </c>
      <c r="AA57" s="47">
        <f>'1年目'!N71</f>
      </c>
      <c r="AB57" s="47">
        <f>'1年目'!O71</f>
        <v>0</v>
      </c>
      <c r="AF57" s="57"/>
    </row>
    <row r="58" spans="3:32" s="44" customFormat="1" ht="13.5">
      <c r="C58" s="53" t="s">
        <v>51</v>
      </c>
      <c r="D58" s="51">
        <v>0.58</v>
      </c>
      <c r="E58" s="47">
        <f>'1年目'!F12</f>
      </c>
      <c r="F58" s="47">
        <f>'1年目'!G12</f>
        <v>0</v>
      </c>
      <c r="G58" s="47">
        <f>'1年目'!J12</f>
      </c>
      <c r="H58" s="47">
        <f>'1年目'!K12</f>
        <v>0</v>
      </c>
      <c r="I58" s="47">
        <f>'1年目'!N12</f>
      </c>
      <c r="J58" s="47">
        <f>'1年目'!O12</f>
        <v>0</v>
      </c>
      <c r="K58" s="47">
        <f>'1年目'!F32</f>
      </c>
      <c r="L58" s="58">
        <f>'1年目'!G32</f>
        <v>0</v>
      </c>
      <c r="M58" s="47">
        <f>'1年目'!J32</f>
      </c>
      <c r="N58" s="47">
        <f>'1年目'!K32</f>
        <v>0</v>
      </c>
      <c r="O58" s="47">
        <f>'1年目'!N32</f>
      </c>
      <c r="P58" s="47">
        <f>'1年目'!O32</f>
        <v>0</v>
      </c>
      <c r="Q58" s="47">
        <f>'1年目'!F52</f>
      </c>
      <c r="R58" s="47">
        <f>'1年目'!G52</f>
        <v>0</v>
      </c>
      <c r="S58" s="47">
        <f>'1年目'!J52</f>
      </c>
      <c r="T58" s="47">
        <f>'1年目'!K52</f>
        <v>0</v>
      </c>
      <c r="U58" s="47">
        <f>'1年目'!N52</f>
      </c>
      <c r="V58" s="47">
        <f>'1年目'!O52</f>
        <v>0</v>
      </c>
      <c r="W58" s="47">
        <f>'1年目'!F72</f>
      </c>
      <c r="X58" s="47">
        <f>'1年目'!G72</f>
        <v>0</v>
      </c>
      <c r="Y58" s="47">
        <f>'1年目'!J72</f>
      </c>
      <c r="Z58" s="47">
        <f>'1年目'!K72</f>
        <v>0</v>
      </c>
      <c r="AA58" s="47">
        <f>'1年目'!N72</f>
      </c>
      <c r="AB58" s="47">
        <f>'1年目'!O72</f>
        <v>0</v>
      </c>
      <c r="AF58" s="57"/>
    </row>
    <row r="59" spans="3:28" s="44" customFormat="1" ht="11.25">
      <c r="C59" s="53" t="s">
        <v>14</v>
      </c>
      <c r="D59" s="51">
        <v>0.17</v>
      </c>
      <c r="E59" s="47">
        <f>'1年目'!F13</f>
      </c>
      <c r="F59" s="54"/>
      <c r="G59" s="47">
        <f>'1年目'!J13</f>
      </c>
      <c r="H59" s="54"/>
      <c r="I59" s="47">
        <f>'1年目'!N13</f>
      </c>
      <c r="J59" s="54"/>
      <c r="K59" s="47">
        <f>'1年目'!F33</f>
      </c>
      <c r="L59" s="59"/>
      <c r="M59" s="47">
        <f>'1年目'!J33</f>
      </c>
      <c r="N59" s="54"/>
      <c r="O59" s="47">
        <f>'1年目'!N33</f>
      </c>
      <c r="P59" s="54"/>
      <c r="Q59" s="47">
        <f>'1年目'!F53</f>
      </c>
      <c r="R59" s="54"/>
      <c r="S59" s="47">
        <f>'1年目'!J53</f>
      </c>
      <c r="T59" s="54"/>
      <c r="U59" s="47">
        <f>'1年目'!N53</f>
      </c>
      <c r="V59" s="54"/>
      <c r="W59" s="47">
        <f>'1年目'!F73</f>
      </c>
      <c r="X59" s="54"/>
      <c r="Y59" s="47">
        <f>'1年目'!J73</f>
      </c>
      <c r="Z59" s="54"/>
      <c r="AA59" s="47">
        <f>'1年目'!N73</f>
      </c>
      <c r="AB59" s="54"/>
    </row>
    <row r="60" spans="3:28" s="44" customFormat="1" ht="11.25">
      <c r="C60" s="50" t="s">
        <v>15</v>
      </c>
      <c r="D60" s="51">
        <v>0.04</v>
      </c>
      <c r="E60" s="47">
        <f>'1年目'!F14</f>
      </c>
      <c r="F60" s="54"/>
      <c r="G60" s="47">
        <f>'1年目'!J14</f>
      </c>
      <c r="H60" s="55"/>
      <c r="I60" s="47">
        <f>'1年目'!N14</f>
      </c>
      <c r="J60" s="54"/>
      <c r="K60" s="47">
        <f>'1年目'!F34</f>
      </c>
      <c r="L60" s="58"/>
      <c r="M60" s="47">
        <f>'1年目'!J34</f>
      </c>
      <c r="N60" s="55"/>
      <c r="O60" s="47">
        <f>'1年目'!N34</f>
      </c>
      <c r="P60" s="55"/>
      <c r="Q60" s="47">
        <f>'1年目'!F54</f>
      </c>
      <c r="R60" s="55"/>
      <c r="S60" s="47">
        <f>'1年目'!J54</f>
      </c>
      <c r="T60" s="55"/>
      <c r="U60" s="47">
        <f>'1年目'!N54</f>
      </c>
      <c r="V60" s="55"/>
      <c r="W60" s="47">
        <f>'1年目'!F74</f>
      </c>
      <c r="X60" s="55"/>
      <c r="Y60" s="47">
        <f>'1年目'!J74</f>
      </c>
      <c r="Z60" s="55"/>
      <c r="AA60" s="47">
        <f>'1年目'!N74</f>
      </c>
      <c r="AB60" s="55"/>
    </row>
    <row r="61" spans="3:28" s="44" customFormat="1" ht="11.25">
      <c r="C61" s="53" t="s">
        <v>16</v>
      </c>
      <c r="D61" s="51">
        <v>0.07</v>
      </c>
      <c r="E61" s="47">
        <f>'1年目'!F15</f>
      </c>
      <c r="F61" s="54"/>
      <c r="G61" s="47">
        <f>'1年目'!J15</f>
      </c>
      <c r="H61" s="55"/>
      <c r="I61" s="47">
        <f>'1年目'!N15</f>
      </c>
      <c r="J61" s="54"/>
      <c r="K61" s="47">
        <f>'1年目'!F35</f>
      </c>
      <c r="L61" s="58"/>
      <c r="M61" s="47">
        <f>'1年目'!J35</f>
      </c>
      <c r="N61" s="55"/>
      <c r="O61" s="47">
        <f>'1年目'!N35</f>
      </c>
      <c r="P61" s="55"/>
      <c r="Q61" s="47">
        <f>'1年目'!F55</f>
      </c>
      <c r="R61" s="55"/>
      <c r="S61" s="47">
        <f>'1年目'!J55</f>
      </c>
      <c r="T61" s="55"/>
      <c r="U61" s="47">
        <f>'1年目'!N55</f>
      </c>
      <c r="V61" s="55"/>
      <c r="W61" s="47">
        <f>'1年目'!F75</f>
      </c>
      <c r="X61" s="55"/>
      <c r="Y61" s="47">
        <f>'1年目'!J75</f>
      </c>
      <c r="Z61" s="55"/>
      <c r="AA61" s="47">
        <f>'1年目'!N75</f>
      </c>
      <c r="AB61" s="55"/>
    </row>
    <row r="62" spans="3:28" s="44" customFormat="1" ht="11.25">
      <c r="C62" s="53" t="s">
        <v>17</v>
      </c>
      <c r="D62" s="51">
        <v>0.11</v>
      </c>
      <c r="E62" s="47">
        <f>'1年目'!F16</f>
      </c>
      <c r="F62" s="54"/>
      <c r="G62" s="47">
        <f>'1年目'!J16</f>
      </c>
      <c r="H62" s="55"/>
      <c r="I62" s="47">
        <f>'1年目'!N16</f>
      </c>
      <c r="J62" s="54"/>
      <c r="K62" s="47">
        <f>'1年目'!F36</f>
      </c>
      <c r="L62" s="58"/>
      <c r="M62" s="47">
        <f>'1年目'!J36</f>
      </c>
      <c r="N62" s="55"/>
      <c r="O62" s="47">
        <f>'1年目'!N36</f>
      </c>
      <c r="P62" s="55"/>
      <c r="Q62" s="47">
        <f>'1年目'!F56</f>
      </c>
      <c r="R62" s="55"/>
      <c r="S62" s="47">
        <f>'1年目'!J56</f>
      </c>
      <c r="T62" s="55"/>
      <c r="U62" s="47">
        <f>'1年目'!N56</f>
      </c>
      <c r="V62" s="55"/>
      <c r="W62" s="47">
        <f>'1年目'!F76</f>
      </c>
      <c r="X62" s="55"/>
      <c r="Y62" s="47">
        <f>'1年目'!J76</f>
      </c>
      <c r="Z62" s="55"/>
      <c r="AA62" s="47">
        <f>'1年目'!N76</f>
      </c>
      <c r="AB62" s="55"/>
    </row>
    <row r="63" spans="3:28" s="44" customFormat="1" ht="11.25">
      <c r="C63" s="53" t="s">
        <v>18</v>
      </c>
      <c r="D63" s="51">
        <v>0.16</v>
      </c>
      <c r="E63" s="47">
        <f>'1年目'!F17</f>
      </c>
      <c r="F63" s="54"/>
      <c r="G63" s="47">
        <f>'1年目'!J17</f>
      </c>
      <c r="H63" s="55"/>
      <c r="I63" s="47">
        <f>'1年目'!N17</f>
      </c>
      <c r="J63" s="54"/>
      <c r="K63" s="47">
        <f>'1年目'!F37</f>
      </c>
      <c r="L63" s="58"/>
      <c r="M63" s="47">
        <f>'1年目'!J37</f>
      </c>
      <c r="N63" s="55"/>
      <c r="O63" s="47">
        <f>'1年目'!N37</f>
      </c>
      <c r="P63" s="55"/>
      <c r="Q63" s="47">
        <f>'1年目'!F57</f>
      </c>
      <c r="R63" s="55"/>
      <c r="S63" s="47">
        <f>'1年目'!J57</f>
      </c>
      <c r="T63" s="55"/>
      <c r="U63" s="47">
        <f>'1年目'!N57</f>
      </c>
      <c r="V63" s="55"/>
      <c r="W63" s="47">
        <f>'1年目'!F77</f>
      </c>
      <c r="X63" s="55"/>
      <c r="Y63" s="47">
        <f>'1年目'!J77</f>
      </c>
      <c r="Z63" s="55"/>
      <c r="AA63" s="47">
        <f>'1年目'!N77</f>
      </c>
      <c r="AB63" s="55"/>
    </row>
    <row r="64" spans="3:28" s="44" customFormat="1" ht="11.25">
      <c r="C64" s="53" t="s">
        <v>19</v>
      </c>
      <c r="D64" s="56">
        <v>0.008</v>
      </c>
      <c r="E64" s="47">
        <f>'1年目'!F18</f>
      </c>
      <c r="F64" s="54"/>
      <c r="G64" s="47">
        <f>'1年目'!J18</f>
      </c>
      <c r="H64" s="55"/>
      <c r="I64" s="47">
        <f>'1年目'!N18</f>
      </c>
      <c r="J64" s="54"/>
      <c r="K64" s="47">
        <f>'1年目'!F38</f>
      </c>
      <c r="L64" s="58"/>
      <c r="M64" s="47">
        <f>'1年目'!J38</f>
      </c>
      <c r="N64" s="55"/>
      <c r="O64" s="47">
        <f>'1年目'!N38</f>
      </c>
      <c r="P64" s="55"/>
      <c r="Q64" s="47">
        <f>'1年目'!F58</f>
      </c>
      <c r="R64" s="55"/>
      <c r="S64" s="47">
        <f>'1年目'!J58</f>
      </c>
      <c r="T64" s="55"/>
      <c r="U64" s="47">
        <f>'1年目'!N58</f>
      </c>
      <c r="V64" s="55"/>
      <c r="W64" s="47">
        <f>'1年目'!F78</f>
      </c>
      <c r="X64" s="55"/>
      <c r="Y64" s="47">
        <f>'1年目'!J78</f>
      </c>
      <c r="Z64" s="55"/>
      <c r="AA64" s="47">
        <f>'1年目'!N78</f>
      </c>
      <c r="AB64" s="55"/>
    </row>
    <row r="65" spans="3:28" s="44" customFormat="1" ht="11.25">
      <c r="C65" s="53" t="s">
        <v>11</v>
      </c>
      <c r="D65" s="51">
        <v>0.84</v>
      </c>
      <c r="E65" s="47">
        <f>'1年目'!F19</f>
      </c>
      <c r="F65" s="54"/>
      <c r="G65" s="47">
        <f>'1年目'!J19</f>
      </c>
      <c r="H65" s="55"/>
      <c r="I65" s="47">
        <f>'1年目'!N19</f>
      </c>
      <c r="J65" s="54"/>
      <c r="K65" s="47">
        <f>'1年目'!F39</f>
      </c>
      <c r="L65" s="58"/>
      <c r="M65" s="47">
        <f>'1年目'!J39</f>
      </c>
      <c r="N65" s="55"/>
      <c r="O65" s="47">
        <f>'1年目'!N39</f>
      </c>
      <c r="P65" s="55"/>
      <c r="Q65" s="47">
        <f>'1年目'!F59</f>
      </c>
      <c r="R65" s="55"/>
      <c r="S65" s="47">
        <f>'1年目'!J59</f>
      </c>
      <c r="T65" s="55"/>
      <c r="U65" s="47">
        <f>'1年目'!N59</f>
      </c>
      <c r="V65" s="55"/>
      <c r="W65" s="47">
        <f>'1年目'!F79</f>
      </c>
      <c r="X65" s="55"/>
      <c r="Y65" s="47">
        <f>'1年目'!J79</f>
      </c>
      <c r="Z65" s="55"/>
      <c r="AA65" s="47">
        <f>'1年目'!N79</f>
      </c>
      <c r="AB65" s="55"/>
    </row>
    <row r="66" s="44" customFormat="1" ht="11.25"/>
    <row r="67" spans="3:28" s="44" customFormat="1" ht="11.25">
      <c r="C67" s="44" t="s">
        <v>24</v>
      </c>
      <c r="E67" s="60" t="str">
        <f>IF(COUNTA('1年目'!D7:D19)=0," ",SUM(E52:E65))</f>
        <v> </v>
      </c>
      <c r="F67" s="60" t="str">
        <f>IF(COUNTA('1年目'!G7:G12)=0," ",SUM(F52:F65))</f>
        <v> </v>
      </c>
      <c r="G67" s="60" t="str">
        <f>IF(COUNTA('1年目'!H7:H19)=0," ",SUM(G52:G65))</f>
        <v> </v>
      </c>
      <c r="H67" s="60" t="str">
        <f>IF(COUNTA('1年目'!K7:K12)=0," ",SUM(H52:H65))</f>
        <v> </v>
      </c>
      <c r="I67" s="60" t="str">
        <f>IF(COUNTA('1年目'!L7:L19)=0," ",SUM(I52:I65))</f>
        <v> </v>
      </c>
      <c r="J67" s="60" t="str">
        <f>IF(COUNTA('1年目'!O7:O12)=0," ",SUM(J52:J65))</f>
        <v> </v>
      </c>
      <c r="K67" s="60">
        <f>IF(COUNTA('1年目'!D27:D39)=0,"",SUM(K52:K65))</f>
      </c>
      <c r="L67" s="60">
        <f>IF(COUNTA('1年目'!G27:G32)=0,"",SUM(L52:L65))</f>
      </c>
      <c r="M67" s="60" t="str">
        <f>IF(COUNTA('1年目'!H27:H39)=0," ",SUM(M52:M65))</f>
        <v> </v>
      </c>
      <c r="N67" s="60" t="str">
        <f>IF(COUNTA('1年目'!K27:K32)=0," ",SUM(N52:N65))</f>
        <v> </v>
      </c>
      <c r="O67" s="60" t="str">
        <f>IF(COUNTA('1年目'!L27:L39)=0," ",SUM(O52:O65))</f>
        <v> </v>
      </c>
      <c r="P67" s="60" t="str">
        <f>IF(COUNTA('1年目'!O27:O32)=0," ",SUM(P52:P65))</f>
        <v> </v>
      </c>
      <c r="Q67" s="60" t="str">
        <f>IF(COUNTA('1年目'!D47:D59)=0," ",SUM(Q52:Q65))</f>
        <v> </v>
      </c>
      <c r="R67" s="60" t="str">
        <f>IF(COUNTA('1年目'!G47:G52)=0," ",SUM(R52:R65))</f>
        <v> </v>
      </c>
      <c r="S67" s="60" t="str">
        <f>IF(COUNTA('1年目'!H47:H59)=0," ",SUM(S52:S65))</f>
        <v> </v>
      </c>
      <c r="T67" s="60" t="str">
        <f>IF(COUNTA('1年目'!K47:K52)=0," ",SUM(T52:T65))</f>
        <v> </v>
      </c>
      <c r="U67" s="60" t="str">
        <f>IF(COUNTA('1年目'!L47:L59)=0," ",SUM(U52:U65))</f>
        <v> </v>
      </c>
      <c r="V67" s="60" t="str">
        <f>IF(COUNTA('1年目'!O47:O52)=0," ",SUM(V52:V65))</f>
        <v> </v>
      </c>
      <c r="W67" s="60" t="str">
        <f>IF(COUNTA('1年目'!D67:D79)=0," ",SUM(W52:W65))</f>
        <v> </v>
      </c>
      <c r="X67" s="60" t="str">
        <f>IF(COUNTA('1年目'!G67:G72)=0," ",SUM(X52:X65))</f>
        <v> </v>
      </c>
      <c r="Y67" s="60" t="str">
        <f>IF(COUNTA('1年目'!H67:H79)=0," ",SUM(Y52:Y65))</f>
        <v> </v>
      </c>
      <c r="Z67" s="60" t="str">
        <f>IF(COUNTA('1年目'!K67:K72)=0," ",SUM(Z52:Z65))</f>
        <v> </v>
      </c>
      <c r="AA67" s="60" t="str">
        <f>IF(COUNTA('1年目'!L67:L79)=0," ",SUM(AA52:AA65))</f>
        <v> </v>
      </c>
      <c r="AB67" s="60" t="str">
        <f>IF(COUNTA('1年目'!O67:O72)=0," ",SUM(AB52:AB65))</f>
        <v> </v>
      </c>
    </row>
    <row r="68" s="44" customFormat="1" ht="11.25"/>
    <row r="69" s="44" customFormat="1" ht="11.25"/>
  </sheetData>
  <sheetProtection sheet="1" objects="1" scenarios="1"/>
  <mergeCells count="1">
    <mergeCell ref="C1:S1"/>
  </mergeCells>
  <printOptions horizontalCentered="1" vertic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D129"/>
  <sheetViews>
    <sheetView showGridLines="0" zoomScale="85" zoomScaleNormal="85" workbookViewId="0" topLeftCell="A1">
      <selection activeCell="G21" sqref="G21"/>
    </sheetView>
  </sheetViews>
  <sheetFormatPr defaultColWidth="8.796875" defaultRowHeight="14.25"/>
  <cols>
    <col min="1" max="1" width="1.4921875" style="2" customWidth="1"/>
    <col min="2" max="2" width="15.5" style="2" customWidth="1"/>
    <col min="3" max="3" width="9.59765625" style="2" customWidth="1"/>
    <col min="4" max="4" width="9.69921875" style="2" customWidth="1"/>
    <col min="5" max="5" width="4.69921875" style="2" customWidth="1"/>
    <col min="6" max="6" width="11.19921875" style="2" customWidth="1"/>
    <col min="7" max="7" width="11.59765625" style="2" customWidth="1"/>
    <col min="8" max="8" width="9.69921875" style="2" customWidth="1"/>
    <col min="9" max="9" width="4.69921875" style="2" customWidth="1"/>
    <col min="10" max="10" width="11.19921875" style="2" customWidth="1"/>
    <col min="11" max="11" width="11.59765625" style="2" customWidth="1"/>
    <col min="12" max="12" width="9.69921875" style="2" customWidth="1"/>
    <col min="13" max="13" width="4.69921875" style="2" customWidth="1"/>
    <col min="14" max="14" width="11.19921875" style="2" customWidth="1"/>
    <col min="15" max="15" width="11.59765625" style="2" customWidth="1"/>
    <col min="16" max="16" width="2.8984375" style="2" customWidth="1"/>
    <col min="17" max="17" width="10.5" style="2" customWidth="1"/>
    <col min="18" max="19" width="8.19921875" style="2" customWidth="1"/>
    <col min="20" max="20" width="10.5" style="2" customWidth="1"/>
    <col min="21" max="22" width="8.19921875" style="2" customWidth="1"/>
    <col min="23" max="23" width="10.5" style="2" customWidth="1"/>
    <col min="24" max="25" width="8.19921875" style="2" customWidth="1"/>
    <col min="26" max="26" width="10.5" style="2" customWidth="1"/>
    <col min="27" max="27" width="9" style="2" customWidth="1"/>
    <col min="28" max="28" width="7.09765625" style="2" customWidth="1"/>
    <col min="29" max="29" width="11.19921875" style="2" customWidth="1"/>
    <col min="30" max="30" width="10.5" style="2" customWidth="1"/>
    <col min="31" max="16384" width="9" style="2" customWidth="1"/>
  </cols>
  <sheetData>
    <row r="1" spans="2:30" ht="21">
      <c r="B1" s="65">
        <f>'1年目'!F3+1</f>
        <v>1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ht="16.5" customHeight="1">
      <c r="B2" s="3"/>
    </row>
    <row r="3" spans="2:7" ht="16.5" customHeight="1">
      <c r="B3" s="2" t="s">
        <v>13</v>
      </c>
      <c r="F3" s="5"/>
      <c r="G3" s="2" t="s">
        <v>4</v>
      </c>
    </row>
    <row r="4" ht="12" customHeight="1" thickBot="1">
      <c r="F4" s="3"/>
    </row>
    <row r="5" spans="2:15" ht="24.75" customHeight="1">
      <c r="B5" s="74" t="s">
        <v>0</v>
      </c>
      <c r="C5" s="76" t="s">
        <v>28</v>
      </c>
      <c r="D5" s="74">
        <v>4</v>
      </c>
      <c r="E5" s="90"/>
      <c r="F5" s="92"/>
      <c r="G5" s="6" t="s">
        <v>2</v>
      </c>
      <c r="H5" s="78">
        <v>5</v>
      </c>
      <c r="I5" s="79"/>
      <c r="J5" s="80"/>
      <c r="K5" s="7" t="s">
        <v>2</v>
      </c>
      <c r="L5" s="89">
        <v>6</v>
      </c>
      <c r="M5" s="90"/>
      <c r="N5" s="91"/>
      <c r="O5" s="8" t="s">
        <v>2</v>
      </c>
    </row>
    <row r="6" spans="2:15" ht="20.25" customHeight="1">
      <c r="B6" s="75"/>
      <c r="C6" s="77"/>
      <c r="D6" s="72" t="s">
        <v>1</v>
      </c>
      <c r="E6" s="73"/>
      <c r="F6" s="9" t="s">
        <v>21</v>
      </c>
      <c r="G6" s="10" t="s">
        <v>22</v>
      </c>
      <c r="H6" s="72" t="s">
        <v>1</v>
      </c>
      <c r="I6" s="73"/>
      <c r="J6" s="9" t="s">
        <v>21</v>
      </c>
      <c r="K6" s="10" t="s">
        <v>22</v>
      </c>
      <c r="L6" s="72" t="s">
        <v>1</v>
      </c>
      <c r="M6" s="73"/>
      <c r="N6" s="9" t="s">
        <v>21</v>
      </c>
      <c r="O6" s="10" t="s">
        <v>22</v>
      </c>
    </row>
    <row r="7" spans="2:15" ht="20.25" customHeight="1">
      <c r="B7" s="62" t="s">
        <v>3</v>
      </c>
      <c r="C7" s="61">
        <v>0.368</v>
      </c>
      <c r="D7" s="12"/>
      <c r="E7" s="21" t="s">
        <v>29</v>
      </c>
      <c r="F7" s="13">
        <f aca="true" t="shared" si="0" ref="F7:F19">IF(ISBLANK(D7),"",ROUND(C7*D7,1))</f>
      </c>
      <c r="G7" s="14"/>
      <c r="H7" s="12"/>
      <c r="I7" s="21" t="s">
        <v>29</v>
      </c>
      <c r="J7" s="13">
        <f aca="true" t="shared" si="1" ref="J7:J19">IF(ISBLANK(H7),"",ROUND(C7*H7,1))</f>
      </c>
      <c r="K7" s="14"/>
      <c r="L7" s="12"/>
      <c r="M7" s="21" t="s">
        <v>29</v>
      </c>
      <c r="N7" s="13">
        <f aca="true" t="shared" si="2" ref="N7:N19">IF(ISBLANK(L7),"",ROUND(C7*L7,1))</f>
      </c>
      <c r="O7" s="14"/>
    </row>
    <row r="8" spans="2:15" ht="20.25" customHeight="1">
      <c r="B8" s="63" t="s">
        <v>56</v>
      </c>
      <c r="C8" s="15">
        <v>6.5</v>
      </c>
      <c r="D8" s="12"/>
      <c r="E8" s="21" t="s">
        <v>30</v>
      </c>
      <c r="F8" s="13">
        <f t="shared" si="0"/>
      </c>
      <c r="G8" s="14"/>
      <c r="H8" s="12"/>
      <c r="I8" s="21" t="s">
        <v>30</v>
      </c>
      <c r="J8" s="13">
        <f t="shared" si="1"/>
      </c>
      <c r="K8" s="14"/>
      <c r="L8" s="12"/>
      <c r="M8" s="21" t="s">
        <v>30</v>
      </c>
      <c r="N8" s="13">
        <f t="shared" si="2"/>
      </c>
      <c r="O8" s="14"/>
    </row>
    <row r="9" spans="2:15" ht="20.25" customHeight="1">
      <c r="B9" s="62" t="s">
        <v>6</v>
      </c>
      <c r="C9" s="11">
        <v>2.51</v>
      </c>
      <c r="D9" s="12"/>
      <c r="E9" s="21" t="s">
        <v>31</v>
      </c>
      <c r="F9" s="13">
        <f t="shared" si="0"/>
      </c>
      <c r="G9" s="14"/>
      <c r="H9" s="12"/>
      <c r="I9" s="21" t="s">
        <v>31</v>
      </c>
      <c r="J9" s="13">
        <f t="shared" si="1"/>
      </c>
      <c r="K9" s="14"/>
      <c r="L9" s="12"/>
      <c r="M9" s="21" t="s">
        <v>31</v>
      </c>
      <c r="N9" s="13">
        <f t="shared" si="2"/>
      </c>
      <c r="O9" s="14"/>
    </row>
    <row r="10" spans="2:15" ht="20.25" customHeight="1">
      <c r="B10" s="62" t="s">
        <v>7</v>
      </c>
      <c r="C10" s="11">
        <v>2.31</v>
      </c>
      <c r="D10" s="12"/>
      <c r="E10" s="21" t="s">
        <v>31</v>
      </c>
      <c r="F10" s="13">
        <f t="shared" si="0"/>
      </c>
      <c r="G10" s="14"/>
      <c r="H10" s="12"/>
      <c r="I10" s="21" t="s">
        <v>31</v>
      </c>
      <c r="J10" s="13">
        <f t="shared" si="1"/>
      </c>
      <c r="K10" s="14"/>
      <c r="L10" s="12"/>
      <c r="M10" s="21" t="s">
        <v>31</v>
      </c>
      <c r="N10" s="13">
        <f t="shared" si="2"/>
      </c>
      <c r="O10" s="14"/>
    </row>
    <row r="11" spans="2:15" ht="20.25" customHeight="1">
      <c r="B11" s="63" t="s">
        <v>5</v>
      </c>
      <c r="C11" s="11">
        <v>2.64</v>
      </c>
      <c r="D11" s="12"/>
      <c r="E11" s="21" t="s">
        <v>32</v>
      </c>
      <c r="F11" s="13">
        <f t="shared" si="0"/>
      </c>
      <c r="G11" s="14"/>
      <c r="H11" s="12"/>
      <c r="I11" s="21" t="s">
        <v>32</v>
      </c>
      <c r="J11" s="13">
        <f t="shared" si="1"/>
      </c>
      <c r="K11" s="14"/>
      <c r="L11" s="12"/>
      <c r="M11" s="21" t="s">
        <v>32</v>
      </c>
      <c r="N11" s="13">
        <f t="shared" si="2"/>
      </c>
      <c r="O11" s="14"/>
    </row>
    <row r="12" spans="2:15" ht="20.25" customHeight="1">
      <c r="B12" s="63" t="s">
        <v>33</v>
      </c>
      <c r="C12" s="11">
        <v>0.58</v>
      </c>
      <c r="D12" s="12"/>
      <c r="E12" s="21" t="s">
        <v>34</v>
      </c>
      <c r="F12" s="13">
        <f t="shared" si="0"/>
      </c>
      <c r="G12" s="14"/>
      <c r="H12" s="12"/>
      <c r="I12" s="21" t="s">
        <v>34</v>
      </c>
      <c r="J12" s="13">
        <f t="shared" si="1"/>
      </c>
      <c r="K12" s="14"/>
      <c r="L12" s="12"/>
      <c r="M12" s="21" t="s">
        <v>34</v>
      </c>
      <c r="N12" s="13">
        <f t="shared" si="2"/>
      </c>
      <c r="O12" s="14"/>
    </row>
    <row r="13" spans="2:15" ht="20.25" customHeight="1">
      <c r="B13" s="63" t="s">
        <v>14</v>
      </c>
      <c r="C13" s="11">
        <v>0.17</v>
      </c>
      <c r="D13" s="12"/>
      <c r="E13" s="21" t="s">
        <v>26</v>
      </c>
      <c r="F13" s="13">
        <f t="shared" si="0"/>
      </c>
      <c r="G13" s="83"/>
      <c r="H13" s="12"/>
      <c r="I13" s="21" t="s">
        <v>26</v>
      </c>
      <c r="J13" s="13">
        <f t="shared" si="1"/>
      </c>
      <c r="K13" s="83"/>
      <c r="L13" s="12"/>
      <c r="M13" s="21" t="s">
        <v>26</v>
      </c>
      <c r="N13" s="13">
        <f t="shared" si="2"/>
      </c>
      <c r="O13" s="83"/>
    </row>
    <row r="14" spans="2:15" ht="20.25" customHeight="1">
      <c r="B14" s="62" t="s">
        <v>15</v>
      </c>
      <c r="C14" s="11">
        <v>0.04</v>
      </c>
      <c r="D14" s="12"/>
      <c r="E14" s="21" t="s">
        <v>26</v>
      </c>
      <c r="F14" s="13">
        <f t="shared" si="0"/>
      </c>
      <c r="G14" s="83"/>
      <c r="H14" s="12"/>
      <c r="I14" s="21" t="s">
        <v>26</v>
      </c>
      <c r="J14" s="13">
        <f t="shared" si="1"/>
      </c>
      <c r="K14" s="84"/>
      <c r="L14" s="12"/>
      <c r="M14" s="21" t="s">
        <v>26</v>
      </c>
      <c r="N14" s="13">
        <f t="shared" si="2"/>
      </c>
      <c r="O14" s="83"/>
    </row>
    <row r="15" spans="2:15" ht="20.25" customHeight="1">
      <c r="B15" s="63" t="s">
        <v>16</v>
      </c>
      <c r="C15" s="11">
        <v>0.07</v>
      </c>
      <c r="D15" s="12"/>
      <c r="E15" s="21" t="s">
        <v>26</v>
      </c>
      <c r="F15" s="13">
        <f t="shared" si="0"/>
      </c>
      <c r="G15" s="83"/>
      <c r="H15" s="12"/>
      <c r="I15" s="21" t="s">
        <v>26</v>
      </c>
      <c r="J15" s="13">
        <f t="shared" si="1"/>
      </c>
      <c r="K15" s="84"/>
      <c r="L15" s="12"/>
      <c r="M15" s="21" t="s">
        <v>26</v>
      </c>
      <c r="N15" s="13">
        <f t="shared" si="2"/>
      </c>
      <c r="O15" s="83"/>
    </row>
    <row r="16" spans="2:15" ht="20.25" customHeight="1">
      <c r="B16" s="63" t="s">
        <v>17</v>
      </c>
      <c r="C16" s="11">
        <v>0.11</v>
      </c>
      <c r="D16" s="12"/>
      <c r="E16" s="21" t="s">
        <v>26</v>
      </c>
      <c r="F16" s="13">
        <f t="shared" si="0"/>
      </c>
      <c r="G16" s="83"/>
      <c r="H16" s="12"/>
      <c r="I16" s="21" t="s">
        <v>26</v>
      </c>
      <c r="J16" s="13">
        <f t="shared" si="1"/>
      </c>
      <c r="K16" s="84"/>
      <c r="L16" s="12"/>
      <c r="M16" s="21" t="s">
        <v>26</v>
      </c>
      <c r="N16" s="13">
        <f t="shared" si="2"/>
      </c>
      <c r="O16" s="83"/>
    </row>
    <row r="17" spans="2:15" ht="20.25" customHeight="1">
      <c r="B17" s="63" t="s">
        <v>18</v>
      </c>
      <c r="C17" s="11">
        <v>0.16</v>
      </c>
      <c r="D17" s="12"/>
      <c r="E17" s="21" t="s">
        <v>26</v>
      </c>
      <c r="F17" s="13">
        <f t="shared" si="0"/>
      </c>
      <c r="G17" s="83"/>
      <c r="H17" s="12"/>
      <c r="I17" s="21" t="s">
        <v>26</v>
      </c>
      <c r="J17" s="13">
        <f t="shared" si="1"/>
      </c>
      <c r="K17" s="84"/>
      <c r="L17" s="12"/>
      <c r="M17" s="21" t="s">
        <v>26</v>
      </c>
      <c r="N17" s="13">
        <f t="shared" si="2"/>
      </c>
      <c r="O17" s="83"/>
    </row>
    <row r="18" spans="2:15" ht="20.25" customHeight="1">
      <c r="B18" s="63" t="s">
        <v>19</v>
      </c>
      <c r="C18" s="17">
        <v>0.008</v>
      </c>
      <c r="D18" s="12"/>
      <c r="E18" s="21" t="s">
        <v>27</v>
      </c>
      <c r="F18" s="13">
        <f t="shared" si="0"/>
      </c>
      <c r="G18" s="83"/>
      <c r="H18" s="12"/>
      <c r="I18" s="21" t="s">
        <v>27</v>
      </c>
      <c r="J18" s="13">
        <f t="shared" si="1"/>
      </c>
      <c r="K18" s="84"/>
      <c r="L18" s="12"/>
      <c r="M18" s="21" t="s">
        <v>27</v>
      </c>
      <c r="N18" s="13">
        <f t="shared" si="2"/>
      </c>
      <c r="O18" s="83"/>
    </row>
    <row r="19" spans="2:15" ht="20.25" customHeight="1">
      <c r="B19" s="63" t="s">
        <v>57</v>
      </c>
      <c r="C19" s="11">
        <v>0.34</v>
      </c>
      <c r="D19" s="12"/>
      <c r="E19" s="21" t="s">
        <v>35</v>
      </c>
      <c r="F19" s="13">
        <f t="shared" si="0"/>
      </c>
      <c r="G19" s="83"/>
      <c r="H19" s="12"/>
      <c r="I19" s="21" t="s">
        <v>35</v>
      </c>
      <c r="J19" s="13">
        <f t="shared" si="1"/>
      </c>
      <c r="K19" s="84"/>
      <c r="L19" s="12"/>
      <c r="M19" s="21" t="s">
        <v>35</v>
      </c>
      <c r="N19" s="13">
        <f t="shared" si="2"/>
      </c>
      <c r="O19" s="83"/>
    </row>
    <row r="20" spans="2:15" ht="27" customHeight="1">
      <c r="B20" s="75" t="s">
        <v>20</v>
      </c>
      <c r="C20" s="86"/>
      <c r="D20" s="68"/>
      <c r="E20" s="69"/>
      <c r="F20" s="27">
        <f>IF(COUNT(D7:D19)=0,"",SUM(F7:F19))</f>
      </c>
      <c r="G20" s="18">
        <f>IF(COUNT(G7:G12)=0,"",SUM(G7:G12))</f>
      </c>
      <c r="H20" s="68"/>
      <c r="I20" s="69"/>
      <c r="J20" s="27">
        <f>IF(COUNT(H7:H19)=0,"",SUM(J7:J19))</f>
      </c>
      <c r="K20" s="18">
        <f>IF(COUNT(K7:K12)=0,"",SUM(K7:K12))</f>
      </c>
      <c r="L20" s="68"/>
      <c r="M20" s="69"/>
      <c r="N20" s="27">
        <f>IF(COUNT(L7:L19)=0,"",SUM(N7:N19))</f>
      </c>
      <c r="O20" s="18">
        <f>IF(COUNT(O7:O12)=0,"",SUM(O7:O12))</f>
      </c>
    </row>
    <row r="21" spans="2:15" ht="38.25" customHeight="1">
      <c r="B21" s="93" t="s">
        <v>36</v>
      </c>
      <c r="C21" s="94"/>
      <c r="D21" s="68"/>
      <c r="E21" s="69"/>
      <c r="F21" s="28">
        <f>IF(COUNT(D7:D19)=0,"",IF(COUNT($F$3)=0,"",ROUND(F20/$F$3,1)))</f>
      </c>
      <c r="G21" s="16"/>
      <c r="H21" s="68"/>
      <c r="I21" s="69"/>
      <c r="J21" s="28">
        <f>IF(COUNT(H7:H19)=0,"",IF(COUNT($F$3)=0,"",ROUND(J20/$F$3,1)))</f>
      </c>
      <c r="K21" s="16"/>
      <c r="L21" s="68"/>
      <c r="M21" s="69"/>
      <c r="N21" s="28">
        <f>IF(COUNT(L7:L19)=0,"",IF(COUNT($F$3)=0,"",ROUND(N20/$F$3,1)))</f>
      </c>
      <c r="O21" s="16"/>
    </row>
    <row r="22" spans="2:15" ht="38.25" customHeight="1" thickBot="1">
      <c r="B22" s="87" t="s">
        <v>44</v>
      </c>
      <c r="C22" s="88"/>
      <c r="D22" s="70"/>
      <c r="E22" s="71"/>
      <c r="F22" s="40">
        <f>IF(COUNT(D7:D19)=0,"",IF(COUNT('1年目'!D7:D19)=0,"",ROUND('２年目'!F20-'1年目'!F20,1)))</f>
      </c>
      <c r="G22" s="41">
        <f>IF(COUNT(G7:G12)=0,"",IF(COUNT('1年目'!G7:G12)=0,"",ROUND('２年目'!G20-'1年目'!G20,1)))</f>
      </c>
      <c r="H22" s="70"/>
      <c r="I22" s="71"/>
      <c r="J22" s="40">
        <f>IF(COUNT(H7:H19)=0,"",IF(COUNT('1年目'!H7:H19)=0,"",ROUND('２年目'!J20-'1年目'!J20,1)))</f>
      </c>
      <c r="K22" s="41">
        <f>IF(COUNT(K7:K12)=0,"",IF(COUNT('1年目'!K7:K12)=0,"",ROUND('２年目'!K20-'1年目'!K20,1)))</f>
      </c>
      <c r="L22" s="70"/>
      <c r="M22" s="71"/>
      <c r="N22" s="40">
        <f>IF(COUNT(L7:L19)=0,"",IF(COUNT('1年目'!L7:L19)=0,"",ROUND('２年目'!N20-'1年目'!N20,1)))</f>
      </c>
      <c r="O22" s="42">
        <f>IF(COUNT(O7:O12)=0,"",IF(COUNT('1年目'!O7:O12)=0,"",ROUND('２年目'!O20-'1年目'!O20,1)))</f>
      </c>
    </row>
    <row r="24" ht="15" thickBot="1"/>
    <row r="25" spans="2:15" ht="24.75" customHeight="1">
      <c r="B25" s="74" t="s">
        <v>0</v>
      </c>
      <c r="C25" s="76" t="s">
        <v>28</v>
      </c>
      <c r="D25" s="78">
        <v>7</v>
      </c>
      <c r="E25" s="79"/>
      <c r="F25" s="80"/>
      <c r="G25" s="7" t="s">
        <v>2</v>
      </c>
      <c r="H25" s="85">
        <v>8</v>
      </c>
      <c r="I25" s="79"/>
      <c r="J25" s="80"/>
      <c r="K25" s="8" t="s">
        <v>2</v>
      </c>
      <c r="L25" s="78">
        <v>9</v>
      </c>
      <c r="M25" s="79"/>
      <c r="N25" s="80"/>
      <c r="O25" s="8" t="s">
        <v>2</v>
      </c>
    </row>
    <row r="26" spans="2:15" ht="20.25" customHeight="1">
      <c r="B26" s="75"/>
      <c r="C26" s="77"/>
      <c r="D26" s="72" t="s">
        <v>1</v>
      </c>
      <c r="E26" s="73"/>
      <c r="F26" s="9" t="s">
        <v>21</v>
      </c>
      <c r="G26" s="10" t="s">
        <v>22</v>
      </c>
      <c r="H26" s="72" t="s">
        <v>1</v>
      </c>
      <c r="I26" s="73"/>
      <c r="J26" s="9" t="s">
        <v>21</v>
      </c>
      <c r="K26" s="10" t="s">
        <v>22</v>
      </c>
      <c r="L26" s="72" t="s">
        <v>1</v>
      </c>
      <c r="M26" s="73"/>
      <c r="N26" s="9" t="s">
        <v>21</v>
      </c>
      <c r="O26" s="10" t="s">
        <v>22</v>
      </c>
    </row>
    <row r="27" spans="2:15" ht="20.25" customHeight="1">
      <c r="B27" s="62" t="s">
        <v>3</v>
      </c>
      <c r="C27" s="61">
        <v>0.368</v>
      </c>
      <c r="D27" s="12"/>
      <c r="E27" s="21" t="s">
        <v>29</v>
      </c>
      <c r="F27" s="13">
        <f aca="true" t="shared" si="3" ref="F27:F39">IF(ISBLANK(D27),"",ROUND(C27*D27,1))</f>
      </c>
      <c r="G27" s="14"/>
      <c r="H27" s="12"/>
      <c r="I27" s="21" t="s">
        <v>29</v>
      </c>
      <c r="J27" s="13">
        <f aca="true" t="shared" si="4" ref="J27:J39">IF(ISBLANK(H27),"",ROUND(C27*H27,1))</f>
      </c>
      <c r="K27" s="14"/>
      <c r="L27" s="12"/>
      <c r="M27" s="21" t="s">
        <v>29</v>
      </c>
      <c r="N27" s="13">
        <f aca="true" t="shared" si="5" ref="N27:N39">IF(ISBLANK(L27),"",ROUND(C27*L27,1))</f>
      </c>
      <c r="O27" s="14"/>
    </row>
    <row r="28" spans="2:15" ht="20.25" customHeight="1">
      <c r="B28" s="63" t="s">
        <v>56</v>
      </c>
      <c r="C28" s="15">
        <v>6.5</v>
      </c>
      <c r="D28" s="12"/>
      <c r="E28" s="21" t="s">
        <v>30</v>
      </c>
      <c r="F28" s="13">
        <f t="shared" si="3"/>
      </c>
      <c r="G28" s="14"/>
      <c r="H28" s="12"/>
      <c r="I28" s="21" t="s">
        <v>30</v>
      </c>
      <c r="J28" s="13">
        <f t="shared" si="4"/>
      </c>
      <c r="K28" s="14"/>
      <c r="L28" s="12"/>
      <c r="M28" s="21" t="s">
        <v>30</v>
      </c>
      <c r="N28" s="13">
        <f t="shared" si="5"/>
      </c>
      <c r="O28" s="14"/>
    </row>
    <row r="29" spans="2:15" ht="20.25" customHeight="1">
      <c r="B29" s="62" t="s">
        <v>6</v>
      </c>
      <c r="C29" s="11">
        <v>2.51</v>
      </c>
      <c r="D29" s="12"/>
      <c r="E29" s="21" t="s">
        <v>31</v>
      </c>
      <c r="F29" s="13">
        <f t="shared" si="3"/>
      </c>
      <c r="G29" s="14"/>
      <c r="H29" s="12"/>
      <c r="I29" s="21" t="s">
        <v>31</v>
      </c>
      <c r="J29" s="13">
        <f t="shared" si="4"/>
      </c>
      <c r="K29" s="14"/>
      <c r="L29" s="12"/>
      <c r="M29" s="21" t="s">
        <v>31</v>
      </c>
      <c r="N29" s="13">
        <f t="shared" si="5"/>
      </c>
      <c r="O29" s="14"/>
    </row>
    <row r="30" spans="2:15" ht="20.25" customHeight="1">
      <c r="B30" s="62" t="s">
        <v>7</v>
      </c>
      <c r="C30" s="11">
        <v>2.31</v>
      </c>
      <c r="D30" s="12"/>
      <c r="E30" s="21" t="s">
        <v>31</v>
      </c>
      <c r="F30" s="13">
        <f t="shared" si="3"/>
      </c>
      <c r="G30" s="14"/>
      <c r="H30" s="12"/>
      <c r="I30" s="21" t="s">
        <v>31</v>
      </c>
      <c r="J30" s="13">
        <f t="shared" si="4"/>
      </c>
      <c r="K30" s="14"/>
      <c r="L30" s="12"/>
      <c r="M30" s="21" t="s">
        <v>31</v>
      </c>
      <c r="N30" s="13">
        <f t="shared" si="5"/>
      </c>
      <c r="O30" s="14"/>
    </row>
    <row r="31" spans="2:15" ht="20.25" customHeight="1">
      <c r="B31" s="63" t="s">
        <v>5</v>
      </c>
      <c r="C31" s="11">
        <v>2.64</v>
      </c>
      <c r="D31" s="12"/>
      <c r="E31" s="21" t="s">
        <v>32</v>
      </c>
      <c r="F31" s="13">
        <f t="shared" si="3"/>
      </c>
      <c r="G31" s="14"/>
      <c r="H31" s="12"/>
      <c r="I31" s="21" t="s">
        <v>32</v>
      </c>
      <c r="J31" s="13">
        <f t="shared" si="4"/>
      </c>
      <c r="K31" s="14"/>
      <c r="L31" s="12"/>
      <c r="M31" s="21" t="s">
        <v>32</v>
      </c>
      <c r="N31" s="13">
        <f t="shared" si="5"/>
      </c>
      <c r="O31" s="14"/>
    </row>
    <row r="32" spans="2:15" ht="20.25" customHeight="1">
      <c r="B32" s="63" t="s">
        <v>33</v>
      </c>
      <c r="C32" s="11">
        <v>0.58</v>
      </c>
      <c r="D32" s="12"/>
      <c r="E32" s="21" t="s">
        <v>34</v>
      </c>
      <c r="F32" s="13">
        <f t="shared" si="3"/>
      </c>
      <c r="G32" s="14"/>
      <c r="H32" s="12"/>
      <c r="I32" s="21" t="s">
        <v>34</v>
      </c>
      <c r="J32" s="13">
        <f t="shared" si="4"/>
      </c>
      <c r="K32" s="14"/>
      <c r="L32" s="12"/>
      <c r="M32" s="21" t="s">
        <v>34</v>
      </c>
      <c r="N32" s="13">
        <f t="shared" si="5"/>
      </c>
      <c r="O32" s="14"/>
    </row>
    <row r="33" spans="2:15" ht="20.25" customHeight="1">
      <c r="B33" s="63" t="s">
        <v>14</v>
      </c>
      <c r="C33" s="11">
        <v>0.17</v>
      </c>
      <c r="D33" s="12"/>
      <c r="E33" s="21" t="s">
        <v>26</v>
      </c>
      <c r="F33" s="13">
        <f t="shared" si="3"/>
      </c>
      <c r="G33" s="83"/>
      <c r="H33" s="12"/>
      <c r="I33" s="21" t="s">
        <v>26</v>
      </c>
      <c r="J33" s="13">
        <f t="shared" si="4"/>
      </c>
      <c r="K33" s="83"/>
      <c r="L33" s="12"/>
      <c r="M33" s="21" t="s">
        <v>26</v>
      </c>
      <c r="N33" s="13">
        <f t="shared" si="5"/>
      </c>
      <c r="O33" s="83"/>
    </row>
    <row r="34" spans="2:15" ht="20.25" customHeight="1">
      <c r="B34" s="62" t="s">
        <v>15</v>
      </c>
      <c r="C34" s="11">
        <v>0.04</v>
      </c>
      <c r="D34" s="12"/>
      <c r="E34" s="21" t="s">
        <v>26</v>
      </c>
      <c r="F34" s="13">
        <f t="shared" si="3"/>
      </c>
      <c r="G34" s="84"/>
      <c r="H34" s="12"/>
      <c r="I34" s="21" t="s">
        <v>26</v>
      </c>
      <c r="J34" s="13">
        <f t="shared" si="4"/>
      </c>
      <c r="K34" s="84"/>
      <c r="L34" s="12"/>
      <c r="M34" s="21" t="s">
        <v>26</v>
      </c>
      <c r="N34" s="13">
        <f t="shared" si="5"/>
      </c>
      <c r="O34" s="84"/>
    </row>
    <row r="35" spans="2:15" ht="20.25" customHeight="1">
      <c r="B35" s="63" t="s">
        <v>16</v>
      </c>
      <c r="C35" s="11">
        <v>0.07</v>
      </c>
      <c r="D35" s="12"/>
      <c r="E35" s="21" t="s">
        <v>26</v>
      </c>
      <c r="F35" s="13">
        <f t="shared" si="3"/>
      </c>
      <c r="G35" s="84"/>
      <c r="H35" s="12"/>
      <c r="I35" s="21" t="s">
        <v>26</v>
      </c>
      <c r="J35" s="13">
        <f t="shared" si="4"/>
      </c>
      <c r="K35" s="84"/>
      <c r="L35" s="12"/>
      <c r="M35" s="21" t="s">
        <v>26</v>
      </c>
      <c r="N35" s="13">
        <f t="shared" si="5"/>
      </c>
      <c r="O35" s="84"/>
    </row>
    <row r="36" spans="2:15" ht="20.25" customHeight="1">
      <c r="B36" s="63" t="s">
        <v>17</v>
      </c>
      <c r="C36" s="11">
        <v>0.11</v>
      </c>
      <c r="D36" s="12"/>
      <c r="E36" s="21" t="s">
        <v>26</v>
      </c>
      <c r="F36" s="13">
        <f t="shared" si="3"/>
      </c>
      <c r="G36" s="84"/>
      <c r="H36" s="12"/>
      <c r="I36" s="21" t="s">
        <v>26</v>
      </c>
      <c r="J36" s="13">
        <f t="shared" si="4"/>
      </c>
      <c r="K36" s="84"/>
      <c r="L36" s="12"/>
      <c r="M36" s="21" t="s">
        <v>26</v>
      </c>
      <c r="N36" s="13">
        <f t="shared" si="5"/>
      </c>
      <c r="O36" s="84"/>
    </row>
    <row r="37" spans="2:15" ht="20.25" customHeight="1">
      <c r="B37" s="63" t="s">
        <v>18</v>
      </c>
      <c r="C37" s="11">
        <v>0.16</v>
      </c>
      <c r="D37" s="12"/>
      <c r="E37" s="21" t="s">
        <v>26</v>
      </c>
      <c r="F37" s="13">
        <f t="shared" si="3"/>
      </c>
      <c r="G37" s="84"/>
      <c r="H37" s="12"/>
      <c r="I37" s="21" t="s">
        <v>26</v>
      </c>
      <c r="J37" s="13">
        <f t="shared" si="4"/>
      </c>
      <c r="K37" s="84"/>
      <c r="L37" s="12"/>
      <c r="M37" s="21" t="s">
        <v>26</v>
      </c>
      <c r="N37" s="13">
        <f t="shared" si="5"/>
      </c>
      <c r="O37" s="84"/>
    </row>
    <row r="38" spans="2:15" ht="20.25" customHeight="1">
      <c r="B38" s="63" t="s">
        <v>19</v>
      </c>
      <c r="C38" s="17">
        <v>0.008</v>
      </c>
      <c r="D38" s="12"/>
      <c r="E38" s="21" t="s">
        <v>27</v>
      </c>
      <c r="F38" s="13">
        <f t="shared" si="3"/>
      </c>
      <c r="G38" s="84"/>
      <c r="H38" s="12"/>
      <c r="I38" s="21" t="s">
        <v>27</v>
      </c>
      <c r="J38" s="13">
        <f t="shared" si="4"/>
      </c>
      <c r="K38" s="84"/>
      <c r="L38" s="12"/>
      <c r="M38" s="21" t="s">
        <v>27</v>
      </c>
      <c r="N38" s="13">
        <f t="shared" si="5"/>
      </c>
      <c r="O38" s="84"/>
    </row>
    <row r="39" spans="2:15" ht="20.25" customHeight="1">
      <c r="B39" s="63" t="s">
        <v>57</v>
      </c>
      <c r="C39" s="11">
        <v>0.34</v>
      </c>
      <c r="D39" s="12"/>
      <c r="E39" s="21" t="s">
        <v>35</v>
      </c>
      <c r="F39" s="13">
        <f t="shared" si="3"/>
      </c>
      <c r="G39" s="84"/>
      <c r="H39" s="12"/>
      <c r="I39" s="21" t="s">
        <v>35</v>
      </c>
      <c r="J39" s="13">
        <f t="shared" si="4"/>
      </c>
      <c r="K39" s="84"/>
      <c r="L39" s="12"/>
      <c r="M39" s="21" t="s">
        <v>35</v>
      </c>
      <c r="N39" s="13">
        <f t="shared" si="5"/>
      </c>
      <c r="O39" s="84"/>
    </row>
    <row r="40" spans="2:15" ht="24.75" customHeight="1">
      <c r="B40" s="75" t="s">
        <v>20</v>
      </c>
      <c r="C40" s="86"/>
      <c r="D40" s="68"/>
      <c r="E40" s="69"/>
      <c r="F40" s="27">
        <f>IF(COUNT(D27:D39)=0,"",SUM(F27:F39))</f>
      </c>
      <c r="G40" s="18">
        <f>IF(COUNT(G27:G32)=0,"",SUM(G27:G32))</f>
      </c>
      <c r="H40" s="68"/>
      <c r="I40" s="69"/>
      <c r="J40" s="27">
        <f>IF(COUNT(H27:H39)=0,"",SUM(J27:J39))</f>
      </c>
      <c r="K40" s="18">
        <f>IF(COUNT(K27:K32)=0,"",SUM(K27:K32))</f>
      </c>
      <c r="L40" s="68"/>
      <c r="M40" s="69"/>
      <c r="N40" s="27">
        <f>IF(COUNT(L27:L39)=0,"",SUM(N27:N39))</f>
      </c>
      <c r="O40" s="18">
        <f>IF(COUNT(O27:O32)=0,"",SUM(O27:O32))</f>
      </c>
    </row>
    <row r="41" spans="2:15" ht="38.25" customHeight="1">
      <c r="B41" s="93" t="s">
        <v>36</v>
      </c>
      <c r="C41" s="94"/>
      <c r="D41" s="68"/>
      <c r="E41" s="69"/>
      <c r="F41" s="28">
        <f>IF(COUNT(D27:D39)=0,"",IF(COUNT($F$3)=0,"",ROUND(F40/$F$3,1)))</f>
      </c>
      <c r="G41" s="16"/>
      <c r="H41" s="68"/>
      <c r="I41" s="69"/>
      <c r="J41" s="28">
        <f>IF(COUNT(H27:H39)=0,"",IF(COUNT($F$3)=0,"",ROUND(J40/$F$3,1)))</f>
      </c>
      <c r="K41" s="16"/>
      <c r="L41" s="68"/>
      <c r="M41" s="69"/>
      <c r="N41" s="28">
        <f>IF(COUNT(L27:L39)=0,"",IF(COUNT($F$3)=0,"",ROUND(N40/$F$3,1)))</f>
      </c>
      <c r="O41" s="16"/>
    </row>
    <row r="42" spans="2:15" ht="38.25" customHeight="1" thickBot="1">
      <c r="B42" s="87" t="s">
        <v>42</v>
      </c>
      <c r="C42" s="88"/>
      <c r="D42" s="70"/>
      <c r="E42" s="71"/>
      <c r="F42" s="40">
        <f>IF(COUNT(D27:D39)=0,"",IF(COUNT('1年目'!D27:D39)=0,"",ROUND('２年目'!F40-'1年目'!F40,1)))</f>
      </c>
      <c r="G42" s="41">
        <f>IF(COUNT(G27:G32)=0,"",IF(COUNT('1年目'!G27:G32)=0,"",ROUND('２年目'!G40-'1年目'!G40,1)))</f>
      </c>
      <c r="H42" s="70"/>
      <c r="I42" s="71"/>
      <c r="J42" s="40">
        <f>IF(COUNT(H27:H39)=0,"",IF(COUNT('1年目'!H27:H39)=0,"",ROUND('２年目'!J40-'1年目'!J40,1)))</f>
      </c>
      <c r="K42" s="41">
        <f>IF(COUNT(K27:K32)=0,"",IF(COUNT('1年目'!K27:K32)=0,"",ROUND('２年目'!K40-'1年目'!K40,1)))</f>
      </c>
      <c r="L42" s="70"/>
      <c r="M42" s="71"/>
      <c r="N42" s="40">
        <f>IF(COUNT(L27:L39)=0,"",IF(COUNT('1年目'!L27:L39)=0,"",ROUND('２年目'!N40-'1年目'!N40,1)))</f>
      </c>
      <c r="O42" s="42">
        <f>IF(COUNT(O27:O32)=0,"",IF(COUNT('1年目'!O27:O32)=0,"",ROUND('２年目'!O40-'1年目'!O40,1)))</f>
      </c>
    </row>
    <row r="44" ht="15" thickBot="1"/>
    <row r="45" spans="2:15" ht="24.75" customHeight="1">
      <c r="B45" s="74" t="s">
        <v>0</v>
      </c>
      <c r="C45" s="76" t="s">
        <v>28</v>
      </c>
      <c r="D45" s="85">
        <v>10</v>
      </c>
      <c r="E45" s="79"/>
      <c r="F45" s="80"/>
      <c r="G45" s="8" t="s">
        <v>2</v>
      </c>
      <c r="H45" s="78">
        <v>11</v>
      </c>
      <c r="I45" s="79"/>
      <c r="J45" s="80"/>
      <c r="K45" s="7" t="s">
        <v>2</v>
      </c>
      <c r="L45" s="89">
        <v>12</v>
      </c>
      <c r="M45" s="90"/>
      <c r="N45" s="91"/>
      <c r="O45" s="8" t="s">
        <v>2</v>
      </c>
    </row>
    <row r="46" spans="2:15" ht="20.25" customHeight="1">
      <c r="B46" s="75"/>
      <c r="C46" s="77"/>
      <c r="D46" s="72" t="s">
        <v>1</v>
      </c>
      <c r="E46" s="73"/>
      <c r="F46" s="9" t="s">
        <v>21</v>
      </c>
      <c r="G46" s="10" t="s">
        <v>22</v>
      </c>
      <c r="H46" s="72" t="s">
        <v>1</v>
      </c>
      <c r="I46" s="73"/>
      <c r="J46" s="9" t="s">
        <v>21</v>
      </c>
      <c r="K46" s="10" t="s">
        <v>22</v>
      </c>
      <c r="L46" s="72" t="s">
        <v>1</v>
      </c>
      <c r="M46" s="73"/>
      <c r="N46" s="9" t="s">
        <v>21</v>
      </c>
      <c r="O46" s="10" t="s">
        <v>22</v>
      </c>
    </row>
    <row r="47" spans="2:15" ht="20.25" customHeight="1">
      <c r="B47" s="62" t="s">
        <v>3</v>
      </c>
      <c r="C47" s="61">
        <v>0.368</v>
      </c>
      <c r="D47" s="12"/>
      <c r="E47" s="21" t="s">
        <v>29</v>
      </c>
      <c r="F47" s="13">
        <f aca="true" t="shared" si="6" ref="F47:F59">IF(ISBLANK(D47),"",ROUND(C47*D47,1))</f>
      </c>
      <c r="G47" s="14"/>
      <c r="H47" s="12"/>
      <c r="I47" s="21" t="s">
        <v>29</v>
      </c>
      <c r="J47" s="13">
        <f aca="true" t="shared" si="7" ref="J47:J59">IF(ISBLANK(H47),"",ROUND(C47*H47,1))</f>
      </c>
      <c r="K47" s="14"/>
      <c r="L47" s="12"/>
      <c r="M47" s="21" t="s">
        <v>29</v>
      </c>
      <c r="N47" s="13">
        <f aca="true" t="shared" si="8" ref="N47:N59">IF(ISBLANK(L47),"",ROUND(C47*L47,1))</f>
      </c>
      <c r="O47" s="14"/>
    </row>
    <row r="48" spans="2:15" ht="20.25" customHeight="1">
      <c r="B48" s="63" t="s">
        <v>56</v>
      </c>
      <c r="C48" s="15">
        <v>6.5</v>
      </c>
      <c r="D48" s="12"/>
      <c r="E48" s="21" t="s">
        <v>30</v>
      </c>
      <c r="F48" s="13">
        <f t="shared" si="6"/>
      </c>
      <c r="G48" s="14"/>
      <c r="H48" s="12"/>
      <c r="I48" s="21" t="s">
        <v>30</v>
      </c>
      <c r="J48" s="13">
        <f t="shared" si="7"/>
      </c>
      <c r="K48" s="14"/>
      <c r="L48" s="12"/>
      <c r="M48" s="21" t="s">
        <v>30</v>
      </c>
      <c r="N48" s="13">
        <f t="shared" si="8"/>
      </c>
      <c r="O48" s="14"/>
    </row>
    <row r="49" spans="2:15" ht="20.25" customHeight="1">
      <c r="B49" s="62" t="s">
        <v>6</v>
      </c>
      <c r="C49" s="11">
        <v>2.51</v>
      </c>
      <c r="D49" s="12"/>
      <c r="E49" s="21" t="s">
        <v>31</v>
      </c>
      <c r="F49" s="13">
        <f t="shared" si="6"/>
      </c>
      <c r="G49" s="14"/>
      <c r="H49" s="12"/>
      <c r="I49" s="21" t="s">
        <v>31</v>
      </c>
      <c r="J49" s="13">
        <f t="shared" si="7"/>
      </c>
      <c r="K49" s="14"/>
      <c r="L49" s="12"/>
      <c r="M49" s="21" t="s">
        <v>31</v>
      </c>
      <c r="N49" s="13">
        <f t="shared" si="8"/>
      </c>
      <c r="O49" s="14"/>
    </row>
    <row r="50" spans="2:15" ht="20.25" customHeight="1">
      <c r="B50" s="62" t="s">
        <v>7</v>
      </c>
      <c r="C50" s="11">
        <v>2.31</v>
      </c>
      <c r="D50" s="12"/>
      <c r="E50" s="21" t="s">
        <v>31</v>
      </c>
      <c r="F50" s="13">
        <f t="shared" si="6"/>
      </c>
      <c r="G50" s="14"/>
      <c r="H50" s="12"/>
      <c r="I50" s="21" t="s">
        <v>31</v>
      </c>
      <c r="J50" s="13">
        <f t="shared" si="7"/>
      </c>
      <c r="K50" s="14"/>
      <c r="L50" s="12"/>
      <c r="M50" s="21" t="s">
        <v>31</v>
      </c>
      <c r="N50" s="13">
        <f t="shared" si="8"/>
      </c>
      <c r="O50" s="14"/>
    </row>
    <row r="51" spans="2:15" ht="20.25" customHeight="1">
      <c r="B51" s="63" t="s">
        <v>5</v>
      </c>
      <c r="C51" s="11">
        <v>2.64</v>
      </c>
      <c r="D51" s="12"/>
      <c r="E51" s="21" t="s">
        <v>32</v>
      </c>
      <c r="F51" s="13">
        <f t="shared" si="6"/>
      </c>
      <c r="G51" s="14"/>
      <c r="H51" s="12"/>
      <c r="I51" s="21" t="s">
        <v>32</v>
      </c>
      <c r="J51" s="13">
        <f t="shared" si="7"/>
      </c>
      <c r="K51" s="14"/>
      <c r="L51" s="12"/>
      <c r="M51" s="21" t="s">
        <v>32</v>
      </c>
      <c r="N51" s="13">
        <f t="shared" si="8"/>
      </c>
      <c r="O51" s="14"/>
    </row>
    <row r="52" spans="2:15" ht="20.25" customHeight="1">
      <c r="B52" s="63" t="s">
        <v>33</v>
      </c>
      <c r="C52" s="11">
        <v>0.58</v>
      </c>
      <c r="D52" s="12"/>
      <c r="E52" s="21" t="s">
        <v>34</v>
      </c>
      <c r="F52" s="13">
        <f t="shared" si="6"/>
      </c>
      <c r="G52" s="14"/>
      <c r="H52" s="12"/>
      <c r="I52" s="21" t="s">
        <v>34</v>
      </c>
      <c r="J52" s="13">
        <f t="shared" si="7"/>
      </c>
      <c r="K52" s="14"/>
      <c r="L52" s="12"/>
      <c r="M52" s="21" t="s">
        <v>34</v>
      </c>
      <c r="N52" s="13">
        <f t="shared" si="8"/>
      </c>
      <c r="O52" s="14"/>
    </row>
    <row r="53" spans="2:15" ht="20.25" customHeight="1">
      <c r="B53" s="63" t="s">
        <v>14</v>
      </c>
      <c r="C53" s="11">
        <v>0.17</v>
      </c>
      <c r="D53" s="12"/>
      <c r="E53" s="21" t="s">
        <v>26</v>
      </c>
      <c r="F53" s="13">
        <f t="shared" si="6"/>
      </c>
      <c r="G53" s="83"/>
      <c r="H53" s="12"/>
      <c r="I53" s="21" t="s">
        <v>26</v>
      </c>
      <c r="J53" s="13">
        <f t="shared" si="7"/>
      </c>
      <c r="K53" s="83"/>
      <c r="L53" s="12"/>
      <c r="M53" s="21" t="s">
        <v>26</v>
      </c>
      <c r="N53" s="13">
        <f t="shared" si="8"/>
      </c>
      <c r="O53" s="83"/>
    </row>
    <row r="54" spans="2:15" ht="20.25" customHeight="1">
      <c r="B54" s="62" t="s">
        <v>15</v>
      </c>
      <c r="C54" s="11">
        <v>0.04</v>
      </c>
      <c r="D54" s="12"/>
      <c r="E54" s="21" t="s">
        <v>26</v>
      </c>
      <c r="F54" s="13">
        <f t="shared" si="6"/>
      </c>
      <c r="G54" s="84"/>
      <c r="H54" s="12"/>
      <c r="I54" s="21" t="s">
        <v>26</v>
      </c>
      <c r="J54" s="13">
        <f t="shared" si="7"/>
      </c>
      <c r="K54" s="84"/>
      <c r="L54" s="12"/>
      <c r="M54" s="21" t="s">
        <v>26</v>
      </c>
      <c r="N54" s="13">
        <f t="shared" si="8"/>
      </c>
      <c r="O54" s="84"/>
    </row>
    <row r="55" spans="2:15" ht="20.25" customHeight="1">
      <c r="B55" s="63" t="s">
        <v>16</v>
      </c>
      <c r="C55" s="11">
        <v>0.07</v>
      </c>
      <c r="D55" s="12"/>
      <c r="E55" s="21" t="s">
        <v>26</v>
      </c>
      <c r="F55" s="13">
        <f t="shared" si="6"/>
      </c>
      <c r="G55" s="84"/>
      <c r="H55" s="12"/>
      <c r="I55" s="21" t="s">
        <v>26</v>
      </c>
      <c r="J55" s="13">
        <f t="shared" si="7"/>
      </c>
      <c r="K55" s="84"/>
      <c r="L55" s="12"/>
      <c r="M55" s="21" t="s">
        <v>26</v>
      </c>
      <c r="N55" s="13">
        <f t="shared" si="8"/>
      </c>
      <c r="O55" s="84"/>
    </row>
    <row r="56" spans="2:15" ht="20.25" customHeight="1">
      <c r="B56" s="63" t="s">
        <v>17</v>
      </c>
      <c r="C56" s="11">
        <v>0.11</v>
      </c>
      <c r="D56" s="12"/>
      <c r="E56" s="21" t="s">
        <v>26</v>
      </c>
      <c r="F56" s="13">
        <f t="shared" si="6"/>
      </c>
      <c r="G56" s="84"/>
      <c r="H56" s="12"/>
      <c r="I56" s="21" t="s">
        <v>26</v>
      </c>
      <c r="J56" s="13">
        <f t="shared" si="7"/>
      </c>
      <c r="K56" s="84"/>
      <c r="L56" s="12"/>
      <c r="M56" s="21" t="s">
        <v>26</v>
      </c>
      <c r="N56" s="13">
        <f t="shared" si="8"/>
      </c>
      <c r="O56" s="84"/>
    </row>
    <row r="57" spans="2:15" ht="20.25" customHeight="1">
      <c r="B57" s="63" t="s">
        <v>18</v>
      </c>
      <c r="C57" s="11">
        <v>0.16</v>
      </c>
      <c r="D57" s="12"/>
      <c r="E57" s="21" t="s">
        <v>26</v>
      </c>
      <c r="F57" s="13">
        <f t="shared" si="6"/>
      </c>
      <c r="G57" s="84"/>
      <c r="H57" s="12"/>
      <c r="I57" s="21" t="s">
        <v>26</v>
      </c>
      <c r="J57" s="13">
        <f t="shared" si="7"/>
      </c>
      <c r="K57" s="84"/>
      <c r="L57" s="12"/>
      <c r="M57" s="21" t="s">
        <v>26</v>
      </c>
      <c r="N57" s="13">
        <f t="shared" si="8"/>
      </c>
      <c r="O57" s="84"/>
    </row>
    <row r="58" spans="2:15" ht="20.25" customHeight="1">
      <c r="B58" s="63" t="s">
        <v>19</v>
      </c>
      <c r="C58" s="17">
        <v>0.008</v>
      </c>
      <c r="D58" s="12"/>
      <c r="E58" s="21" t="s">
        <v>27</v>
      </c>
      <c r="F58" s="13">
        <f t="shared" si="6"/>
      </c>
      <c r="G58" s="84"/>
      <c r="H58" s="12"/>
      <c r="I58" s="21" t="s">
        <v>27</v>
      </c>
      <c r="J58" s="13">
        <f t="shared" si="7"/>
      </c>
      <c r="K58" s="84"/>
      <c r="L58" s="12"/>
      <c r="M58" s="21" t="s">
        <v>27</v>
      </c>
      <c r="N58" s="13">
        <f t="shared" si="8"/>
      </c>
      <c r="O58" s="84"/>
    </row>
    <row r="59" spans="2:15" ht="20.25" customHeight="1">
      <c r="B59" s="63" t="s">
        <v>57</v>
      </c>
      <c r="C59" s="11">
        <v>0.34</v>
      </c>
      <c r="D59" s="12"/>
      <c r="E59" s="21" t="s">
        <v>35</v>
      </c>
      <c r="F59" s="13">
        <f t="shared" si="6"/>
      </c>
      <c r="G59" s="84"/>
      <c r="H59" s="12"/>
      <c r="I59" s="21" t="s">
        <v>35</v>
      </c>
      <c r="J59" s="13">
        <f t="shared" si="7"/>
      </c>
      <c r="K59" s="84"/>
      <c r="L59" s="12"/>
      <c r="M59" s="21" t="s">
        <v>35</v>
      </c>
      <c r="N59" s="13">
        <f t="shared" si="8"/>
      </c>
      <c r="O59" s="84"/>
    </row>
    <row r="60" spans="2:15" ht="24.75" customHeight="1">
      <c r="B60" s="75" t="s">
        <v>20</v>
      </c>
      <c r="C60" s="86"/>
      <c r="D60" s="68"/>
      <c r="E60" s="69"/>
      <c r="F60" s="27">
        <f>IF(COUNT(D47:D59)=0,"",SUM(F47:F59))</f>
      </c>
      <c r="G60" s="18">
        <f>IF(COUNT(G47:G52)=0,"",SUM(G47:G52))</f>
      </c>
      <c r="H60" s="68"/>
      <c r="I60" s="69"/>
      <c r="J60" s="27">
        <f>IF(COUNT(H47:H59)=0,"",SUM(J47:J59))</f>
      </c>
      <c r="K60" s="18">
        <f>IF(COUNT(K47:K52)=0,"",SUM(K47:K52))</f>
      </c>
      <c r="L60" s="68"/>
      <c r="M60" s="69"/>
      <c r="N60" s="27">
        <f>IF(COUNT(L47:L59)=0,"",SUM(N47:N59))</f>
      </c>
      <c r="O60" s="18">
        <f>IF(COUNT(O47:O52)=0,"",SUM(O47:O52))</f>
      </c>
    </row>
    <row r="61" spans="2:15" ht="38.25" customHeight="1">
      <c r="B61" s="93" t="s">
        <v>36</v>
      </c>
      <c r="C61" s="94"/>
      <c r="D61" s="68"/>
      <c r="E61" s="69"/>
      <c r="F61" s="28">
        <f>IF(COUNT(D47:D59)=0,"",IF(COUNT($F$3)=0,"",ROUND(F60/$F$3,1)))</f>
      </c>
      <c r="G61" s="16"/>
      <c r="H61" s="68"/>
      <c r="I61" s="69"/>
      <c r="J61" s="28">
        <f>IF(COUNT(H47:H59)=0,"",IF(COUNT($F$3)=0,"",ROUND(J60/$F$3,1)))</f>
      </c>
      <c r="K61" s="16"/>
      <c r="L61" s="68"/>
      <c r="M61" s="69"/>
      <c r="N61" s="28">
        <f>IF(COUNT(L47:L59)=0,"",IF(COUNT($F$3)=0,"",ROUND(N60/$F$3,1)))</f>
      </c>
      <c r="O61" s="16"/>
    </row>
    <row r="62" spans="2:15" ht="38.25" customHeight="1" thickBot="1">
      <c r="B62" s="87" t="s">
        <v>42</v>
      </c>
      <c r="C62" s="88"/>
      <c r="D62" s="70"/>
      <c r="E62" s="71"/>
      <c r="F62" s="40">
        <f>IF(COUNT(D47:D59)=0,"",IF(COUNT('1年目'!D47:D59)=0,"",ROUND('２年目'!F60-'1年目'!F60,1)))</f>
      </c>
      <c r="G62" s="41">
        <f>IF(COUNT(G47:G52)=0,"",IF(COUNT('1年目'!G47:G52)=0,"",ROUND('２年目'!G60-'1年目'!G60,1)))</f>
      </c>
      <c r="H62" s="70"/>
      <c r="I62" s="71"/>
      <c r="J62" s="40">
        <f>IF(COUNT(H47:H59)=0,"",IF(COUNT('1年目'!H47:H59)=0,"",ROUND('２年目'!J60-'1年目'!J60,1)))</f>
      </c>
      <c r="K62" s="41">
        <f>IF(COUNT(K47:K52)=0,"",IF(COUNT('1年目'!K47:K52)=0,"",ROUND('２年目'!K60-'1年目'!K60,1)))</f>
      </c>
      <c r="L62" s="70"/>
      <c r="M62" s="71"/>
      <c r="N62" s="40">
        <f>IF(COUNT(L47:L59)=0,"",IF(COUNT('1年目'!L47:L59)=0,"",ROUND('２年目'!N60-'1年目'!N60,1)))</f>
      </c>
      <c r="O62" s="42">
        <f>IF(COUNT(O47:O52)=0,"",IF(COUNT('1年目'!O47:O52)=0,"",ROUND('２年目'!O60-'1年目'!O60,1)))</f>
      </c>
    </row>
    <row r="63" spans="2:23" ht="15.75" customHeight="1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W63" s="23"/>
    </row>
    <row r="64" spans="2:23" ht="15.75" customHeight="1" thickBot="1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W64" s="23"/>
    </row>
    <row r="65" spans="2:15" ht="24.75" customHeight="1">
      <c r="B65" s="74" t="s">
        <v>0</v>
      </c>
      <c r="C65" s="76" t="s">
        <v>28</v>
      </c>
      <c r="D65" s="78">
        <v>1</v>
      </c>
      <c r="E65" s="79"/>
      <c r="F65" s="80"/>
      <c r="G65" s="7" t="s">
        <v>2</v>
      </c>
      <c r="H65" s="85">
        <v>2</v>
      </c>
      <c r="I65" s="79"/>
      <c r="J65" s="80"/>
      <c r="K65" s="8" t="s">
        <v>2</v>
      </c>
      <c r="L65" s="78">
        <v>3</v>
      </c>
      <c r="M65" s="79"/>
      <c r="N65" s="80"/>
      <c r="O65" s="8" t="s">
        <v>2</v>
      </c>
    </row>
    <row r="66" spans="2:15" ht="20.25" customHeight="1">
      <c r="B66" s="75"/>
      <c r="C66" s="77"/>
      <c r="D66" s="72" t="s">
        <v>1</v>
      </c>
      <c r="E66" s="73"/>
      <c r="F66" s="9" t="s">
        <v>21</v>
      </c>
      <c r="G66" s="10" t="s">
        <v>22</v>
      </c>
      <c r="H66" s="72" t="s">
        <v>1</v>
      </c>
      <c r="I66" s="73"/>
      <c r="J66" s="9" t="s">
        <v>21</v>
      </c>
      <c r="K66" s="10" t="s">
        <v>22</v>
      </c>
      <c r="L66" s="72" t="s">
        <v>1</v>
      </c>
      <c r="M66" s="73"/>
      <c r="N66" s="9" t="s">
        <v>21</v>
      </c>
      <c r="O66" s="10" t="s">
        <v>22</v>
      </c>
    </row>
    <row r="67" spans="2:15" ht="20.25" customHeight="1">
      <c r="B67" s="62" t="s">
        <v>3</v>
      </c>
      <c r="C67" s="61">
        <v>0.368</v>
      </c>
      <c r="D67" s="12"/>
      <c r="E67" s="21" t="s">
        <v>29</v>
      </c>
      <c r="F67" s="13">
        <f aca="true" t="shared" si="9" ref="F67:F79">IF(ISBLANK(D67),"",ROUND(C67*D67,1))</f>
      </c>
      <c r="G67" s="14"/>
      <c r="H67" s="12"/>
      <c r="I67" s="21" t="s">
        <v>29</v>
      </c>
      <c r="J67" s="13">
        <f aca="true" t="shared" si="10" ref="J67:J79">IF(ISBLANK(H67),"",ROUND(C67*H67,1))</f>
      </c>
      <c r="K67" s="14"/>
      <c r="L67" s="12"/>
      <c r="M67" s="21" t="s">
        <v>29</v>
      </c>
      <c r="N67" s="13">
        <f aca="true" t="shared" si="11" ref="N67:N79">IF(ISBLANK(L67),"",ROUND(C67*L67,1))</f>
      </c>
      <c r="O67" s="14"/>
    </row>
    <row r="68" spans="2:15" ht="20.25" customHeight="1">
      <c r="B68" s="63" t="s">
        <v>56</v>
      </c>
      <c r="C68" s="15">
        <v>6.5</v>
      </c>
      <c r="D68" s="12"/>
      <c r="E68" s="21" t="s">
        <v>30</v>
      </c>
      <c r="F68" s="13">
        <f t="shared" si="9"/>
      </c>
      <c r="G68" s="14"/>
      <c r="H68" s="12"/>
      <c r="I68" s="21" t="s">
        <v>30</v>
      </c>
      <c r="J68" s="13">
        <f t="shared" si="10"/>
      </c>
      <c r="K68" s="14"/>
      <c r="L68" s="12"/>
      <c r="M68" s="21" t="s">
        <v>30</v>
      </c>
      <c r="N68" s="13">
        <f t="shared" si="11"/>
      </c>
      <c r="O68" s="14"/>
    </row>
    <row r="69" spans="2:15" ht="20.25" customHeight="1">
      <c r="B69" s="62" t="s">
        <v>6</v>
      </c>
      <c r="C69" s="11">
        <v>2.51</v>
      </c>
      <c r="D69" s="12"/>
      <c r="E69" s="21" t="s">
        <v>31</v>
      </c>
      <c r="F69" s="13">
        <f t="shared" si="9"/>
      </c>
      <c r="G69" s="14"/>
      <c r="H69" s="12"/>
      <c r="I69" s="21" t="s">
        <v>31</v>
      </c>
      <c r="J69" s="13">
        <f t="shared" si="10"/>
      </c>
      <c r="K69" s="14"/>
      <c r="L69" s="12"/>
      <c r="M69" s="21" t="s">
        <v>31</v>
      </c>
      <c r="N69" s="13">
        <f t="shared" si="11"/>
      </c>
      <c r="O69" s="14"/>
    </row>
    <row r="70" spans="2:15" ht="20.25" customHeight="1">
      <c r="B70" s="62" t="s">
        <v>7</v>
      </c>
      <c r="C70" s="11">
        <v>2.31</v>
      </c>
      <c r="D70" s="12"/>
      <c r="E70" s="21" t="s">
        <v>31</v>
      </c>
      <c r="F70" s="13">
        <f t="shared" si="9"/>
      </c>
      <c r="G70" s="14"/>
      <c r="H70" s="12"/>
      <c r="I70" s="21" t="s">
        <v>31</v>
      </c>
      <c r="J70" s="13">
        <f t="shared" si="10"/>
      </c>
      <c r="K70" s="14"/>
      <c r="L70" s="12"/>
      <c r="M70" s="21" t="s">
        <v>31</v>
      </c>
      <c r="N70" s="13">
        <f t="shared" si="11"/>
      </c>
      <c r="O70" s="14"/>
    </row>
    <row r="71" spans="2:15" ht="20.25" customHeight="1">
      <c r="B71" s="63" t="s">
        <v>5</v>
      </c>
      <c r="C71" s="11">
        <v>2.64</v>
      </c>
      <c r="D71" s="12"/>
      <c r="E71" s="21" t="s">
        <v>32</v>
      </c>
      <c r="F71" s="13">
        <f t="shared" si="9"/>
      </c>
      <c r="G71" s="14"/>
      <c r="H71" s="12"/>
      <c r="I71" s="21" t="s">
        <v>32</v>
      </c>
      <c r="J71" s="13">
        <f t="shared" si="10"/>
      </c>
      <c r="K71" s="14"/>
      <c r="L71" s="12"/>
      <c r="M71" s="21" t="s">
        <v>32</v>
      </c>
      <c r="N71" s="13">
        <f t="shared" si="11"/>
      </c>
      <c r="O71" s="14"/>
    </row>
    <row r="72" spans="2:15" ht="20.25" customHeight="1">
      <c r="B72" s="63" t="s">
        <v>33</v>
      </c>
      <c r="C72" s="11">
        <v>0.58</v>
      </c>
      <c r="D72" s="12"/>
      <c r="E72" s="21" t="s">
        <v>34</v>
      </c>
      <c r="F72" s="13">
        <f t="shared" si="9"/>
      </c>
      <c r="G72" s="14"/>
      <c r="H72" s="12"/>
      <c r="I72" s="21" t="s">
        <v>34</v>
      </c>
      <c r="J72" s="13">
        <f t="shared" si="10"/>
      </c>
      <c r="K72" s="14"/>
      <c r="L72" s="12"/>
      <c r="M72" s="21" t="s">
        <v>34</v>
      </c>
      <c r="N72" s="13">
        <f t="shared" si="11"/>
      </c>
      <c r="O72" s="14"/>
    </row>
    <row r="73" spans="2:15" ht="20.25" customHeight="1">
      <c r="B73" s="63" t="s">
        <v>14</v>
      </c>
      <c r="C73" s="11">
        <v>0.17</v>
      </c>
      <c r="D73" s="12"/>
      <c r="E73" s="21" t="s">
        <v>26</v>
      </c>
      <c r="F73" s="13">
        <f t="shared" si="9"/>
      </c>
      <c r="G73" s="83"/>
      <c r="H73" s="12"/>
      <c r="I73" s="21" t="s">
        <v>26</v>
      </c>
      <c r="J73" s="13">
        <f t="shared" si="10"/>
      </c>
      <c r="K73" s="83"/>
      <c r="L73" s="12"/>
      <c r="M73" s="21" t="s">
        <v>26</v>
      </c>
      <c r="N73" s="13">
        <f t="shared" si="11"/>
      </c>
      <c r="O73" s="83"/>
    </row>
    <row r="74" spans="2:15" ht="20.25" customHeight="1">
      <c r="B74" s="62" t="s">
        <v>15</v>
      </c>
      <c r="C74" s="11">
        <v>0.04</v>
      </c>
      <c r="D74" s="12"/>
      <c r="E74" s="21" t="s">
        <v>26</v>
      </c>
      <c r="F74" s="13">
        <f t="shared" si="9"/>
      </c>
      <c r="G74" s="84"/>
      <c r="H74" s="12"/>
      <c r="I74" s="21" t="s">
        <v>26</v>
      </c>
      <c r="J74" s="13">
        <f t="shared" si="10"/>
      </c>
      <c r="K74" s="84"/>
      <c r="L74" s="12"/>
      <c r="M74" s="21" t="s">
        <v>26</v>
      </c>
      <c r="N74" s="13">
        <f t="shared" si="11"/>
      </c>
      <c r="O74" s="84"/>
    </row>
    <row r="75" spans="2:15" ht="20.25" customHeight="1">
      <c r="B75" s="63" t="s">
        <v>16</v>
      </c>
      <c r="C75" s="11">
        <v>0.07</v>
      </c>
      <c r="D75" s="12"/>
      <c r="E75" s="21" t="s">
        <v>26</v>
      </c>
      <c r="F75" s="13">
        <f t="shared" si="9"/>
      </c>
      <c r="G75" s="84"/>
      <c r="H75" s="12"/>
      <c r="I75" s="21" t="s">
        <v>26</v>
      </c>
      <c r="J75" s="13">
        <f t="shared" si="10"/>
      </c>
      <c r="K75" s="84"/>
      <c r="L75" s="12"/>
      <c r="M75" s="21" t="s">
        <v>26</v>
      </c>
      <c r="N75" s="13">
        <f t="shared" si="11"/>
      </c>
      <c r="O75" s="84"/>
    </row>
    <row r="76" spans="2:15" ht="20.25" customHeight="1">
      <c r="B76" s="63" t="s">
        <v>17</v>
      </c>
      <c r="C76" s="11">
        <v>0.11</v>
      </c>
      <c r="D76" s="12"/>
      <c r="E76" s="21" t="s">
        <v>26</v>
      </c>
      <c r="F76" s="13">
        <f t="shared" si="9"/>
      </c>
      <c r="G76" s="84"/>
      <c r="H76" s="12"/>
      <c r="I76" s="21" t="s">
        <v>26</v>
      </c>
      <c r="J76" s="13">
        <f t="shared" si="10"/>
      </c>
      <c r="K76" s="84"/>
      <c r="L76" s="12"/>
      <c r="M76" s="21" t="s">
        <v>26</v>
      </c>
      <c r="N76" s="13">
        <f t="shared" si="11"/>
      </c>
      <c r="O76" s="84"/>
    </row>
    <row r="77" spans="2:15" ht="20.25" customHeight="1">
      <c r="B77" s="63" t="s">
        <v>18</v>
      </c>
      <c r="C77" s="11">
        <v>0.16</v>
      </c>
      <c r="D77" s="12"/>
      <c r="E77" s="21" t="s">
        <v>26</v>
      </c>
      <c r="F77" s="13">
        <f t="shared" si="9"/>
      </c>
      <c r="G77" s="84"/>
      <c r="H77" s="12"/>
      <c r="I77" s="21" t="s">
        <v>26</v>
      </c>
      <c r="J77" s="13">
        <f t="shared" si="10"/>
      </c>
      <c r="K77" s="84"/>
      <c r="L77" s="12"/>
      <c r="M77" s="21" t="s">
        <v>26</v>
      </c>
      <c r="N77" s="13">
        <f t="shared" si="11"/>
      </c>
      <c r="O77" s="84"/>
    </row>
    <row r="78" spans="2:15" ht="20.25" customHeight="1">
      <c r="B78" s="63" t="s">
        <v>19</v>
      </c>
      <c r="C78" s="17">
        <v>0.008</v>
      </c>
      <c r="D78" s="12"/>
      <c r="E78" s="21" t="s">
        <v>27</v>
      </c>
      <c r="F78" s="13">
        <f t="shared" si="9"/>
      </c>
      <c r="G78" s="84"/>
      <c r="H78" s="12"/>
      <c r="I78" s="21" t="s">
        <v>27</v>
      </c>
      <c r="J78" s="13">
        <f t="shared" si="10"/>
      </c>
      <c r="K78" s="84"/>
      <c r="L78" s="12"/>
      <c r="M78" s="21" t="s">
        <v>27</v>
      </c>
      <c r="N78" s="13">
        <f t="shared" si="11"/>
      </c>
      <c r="O78" s="84"/>
    </row>
    <row r="79" spans="2:15" ht="20.25" customHeight="1">
      <c r="B79" s="63" t="s">
        <v>57</v>
      </c>
      <c r="C79" s="11">
        <v>0.34</v>
      </c>
      <c r="D79" s="12"/>
      <c r="E79" s="21" t="s">
        <v>35</v>
      </c>
      <c r="F79" s="13">
        <f t="shared" si="9"/>
      </c>
      <c r="G79" s="84"/>
      <c r="H79" s="12"/>
      <c r="I79" s="21" t="s">
        <v>35</v>
      </c>
      <c r="J79" s="13">
        <f t="shared" si="10"/>
      </c>
      <c r="K79" s="84"/>
      <c r="L79" s="12"/>
      <c r="M79" s="21" t="s">
        <v>35</v>
      </c>
      <c r="N79" s="13">
        <f t="shared" si="11"/>
      </c>
      <c r="O79" s="84"/>
    </row>
    <row r="80" spans="2:15" ht="24.75" customHeight="1">
      <c r="B80" s="75" t="s">
        <v>20</v>
      </c>
      <c r="C80" s="86"/>
      <c r="D80" s="68"/>
      <c r="E80" s="69"/>
      <c r="F80" s="27">
        <f>IF(COUNT(D67:D79)=0,"",SUM(F67:F79))</f>
      </c>
      <c r="G80" s="18">
        <f>IF(COUNT(G67:G72)=0,"",SUM(G67:G72))</f>
      </c>
      <c r="H80" s="68"/>
      <c r="I80" s="69"/>
      <c r="J80" s="27">
        <f>IF(COUNT(H67:H79)=0,"",SUM(J67:J79))</f>
      </c>
      <c r="K80" s="18">
        <f>IF(COUNT(K67:K72)=0,"",SUM(K67:K72))</f>
      </c>
      <c r="L80" s="68"/>
      <c r="M80" s="69"/>
      <c r="N80" s="27">
        <f>IF(COUNT(L67:L79)=0,"",SUM(N67:N79))</f>
      </c>
      <c r="O80" s="18">
        <f>IF(COUNT(O67:O72)=0,"",SUM(O67:O72))</f>
      </c>
    </row>
    <row r="81" spans="2:15" ht="38.25" customHeight="1">
      <c r="B81" s="93" t="s">
        <v>36</v>
      </c>
      <c r="C81" s="94"/>
      <c r="D81" s="68"/>
      <c r="E81" s="69"/>
      <c r="F81" s="28">
        <f>IF(COUNT(D67:D79)=0,"",IF(COUNT($F$3)=0,"",ROUND(F80/$F$3,1)))</f>
      </c>
      <c r="G81" s="16"/>
      <c r="H81" s="68"/>
      <c r="I81" s="69"/>
      <c r="J81" s="28">
        <f>IF(COUNT(H67:H79)=0,"",IF(COUNT($F$3)=0,"",ROUND(J80/$F$3,1)))</f>
      </c>
      <c r="K81" s="16"/>
      <c r="L81" s="68"/>
      <c r="M81" s="69"/>
      <c r="N81" s="28">
        <f>IF(COUNT(L67:L79)=0,"",IF(COUNT($F$3)=0,"",ROUND(N80/$F$3,1)))</f>
      </c>
      <c r="O81" s="16"/>
    </row>
    <row r="82" spans="2:15" ht="38.25" customHeight="1" thickBot="1">
      <c r="B82" s="87" t="s">
        <v>42</v>
      </c>
      <c r="C82" s="88"/>
      <c r="D82" s="70"/>
      <c r="E82" s="71"/>
      <c r="F82" s="40">
        <f>IF(COUNT(D67:D79)=0,"",IF(COUNT('1年目'!D67:D79)=0,"",ROUND('２年目'!F80-'1年目'!F80,1)))</f>
      </c>
      <c r="G82" s="41">
        <f>IF(COUNT(G67:G72)=0,"",IF(COUNT('1年目'!G67:G72)=0,"",ROUND('２年目'!G80-'1年目'!G80,1)))</f>
      </c>
      <c r="H82" s="70"/>
      <c r="I82" s="71"/>
      <c r="J82" s="40">
        <f>IF(COUNT(H67:H79)=0,"",IF(COUNT('1年目'!H67:H79)=0,"",ROUND('２年目'!J80-'1年目'!J80,1)))</f>
      </c>
      <c r="K82" s="41">
        <f>IF(COUNT(K67:K72)=0,"",IF(COUNT('1年目'!K67:K72)=0,"",ROUND('２年目'!K80-'1年目'!K80,1)))</f>
      </c>
      <c r="L82" s="70"/>
      <c r="M82" s="71"/>
      <c r="N82" s="40">
        <f>IF(COUNT(L67:L79)=0,"",IF(COUNT('1年目'!L67:L79)=0,"",ROUND('２年目'!N80-'1年目'!N80,1)))</f>
      </c>
      <c r="O82" s="42">
        <f>IF(COUNT(O67:O72)=0,"",IF(COUNT('1年目'!O67:O72)=0,"",ROUND('２年目'!O80-'1年目'!O80,1)))</f>
      </c>
    </row>
    <row r="83" spans="2:23" ht="15.75" customHeight="1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W83" s="23"/>
    </row>
    <row r="84" spans="2:30" ht="15.75" customHeight="1" thickBot="1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AD84" s="23"/>
    </row>
    <row r="85" spans="2:15" ht="24.75" customHeight="1">
      <c r="B85" s="74" t="s">
        <v>0</v>
      </c>
      <c r="C85" s="96" t="s">
        <v>28</v>
      </c>
      <c r="D85" s="81" t="s">
        <v>8</v>
      </c>
      <c r="E85" s="79"/>
      <c r="F85" s="79"/>
      <c r="G85" s="82"/>
      <c r="H85" s="81" t="s">
        <v>9</v>
      </c>
      <c r="I85" s="79"/>
      <c r="J85" s="79"/>
      <c r="K85" s="82"/>
      <c r="L85" s="79" t="s">
        <v>10</v>
      </c>
      <c r="M85" s="79"/>
      <c r="N85" s="79"/>
      <c r="O85" s="82"/>
    </row>
    <row r="86" spans="2:15" ht="20.25" customHeight="1">
      <c r="B86" s="75"/>
      <c r="C86" s="97"/>
      <c r="D86" s="72" t="s">
        <v>1</v>
      </c>
      <c r="E86" s="73"/>
      <c r="F86" s="9" t="s">
        <v>21</v>
      </c>
      <c r="G86" s="10" t="s">
        <v>22</v>
      </c>
      <c r="H86" s="72" t="s">
        <v>1</v>
      </c>
      <c r="I86" s="73"/>
      <c r="J86" s="9" t="s">
        <v>21</v>
      </c>
      <c r="K86" s="10" t="s">
        <v>22</v>
      </c>
      <c r="L86" s="72" t="s">
        <v>1</v>
      </c>
      <c r="M86" s="73"/>
      <c r="N86" s="9" t="s">
        <v>21</v>
      </c>
      <c r="O86" s="10" t="s">
        <v>22</v>
      </c>
    </row>
    <row r="87" spans="2:15" ht="20.25" customHeight="1">
      <c r="B87" s="62" t="s">
        <v>3</v>
      </c>
      <c r="C87" s="61">
        <v>0.368</v>
      </c>
      <c r="D87" s="26">
        <f aca="true" t="shared" si="12" ref="D87:D99">D7+H7+L7+D27+H27+L27</f>
        <v>0</v>
      </c>
      <c r="E87" s="21" t="s">
        <v>29</v>
      </c>
      <c r="F87" s="13">
        <f aca="true" t="shared" si="13" ref="F87:F99">ROUND(C7*D87,1)</f>
        <v>0</v>
      </c>
      <c r="G87" s="24">
        <f aca="true" t="shared" si="14" ref="G87:G92">G7+K7+O7+G27+K27+O27</f>
        <v>0</v>
      </c>
      <c r="H87" s="26">
        <f aca="true" t="shared" si="15" ref="H87:H99">D47+H47+L47+D67+H67+L67</f>
        <v>0</v>
      </c>
      <c r="I87" s="21" t="s">
        <v>29</v>
      </c>
      <c r="J87" s="13">
        <f aca="true" t="shared" si="16" ref="J87:J99">ROUND(C87*H87,1)</f>
        <v>0</v>
      </c>
      <c r="K87" s="24">
        <f aca="true" t="shared" si="17" ref="K87:K92">G47+K47+O47+G67+K67+O67</f>
        <v>0</v>
      </c>
      <c r="L87" s="26">
        <f aca="true" t="shared" si="18" ref="L87:L99">D87+H87</f>
        <v>0</v>
      </c>
      <c r="M87" s="21" t="s">
        <v>29</v>
      </c>
      <c r="N87" s="13">
        <f aca="true" t="shared" si="19" ref="N87:N99">ROUND($C87*L87,1)</f>
        <v>0</v>
      </c>
      <c r="O87" s="19">
        <f aca="true" t="shared" si="20" ref="O87:O92">G87+K87</f>
        <v>0</v>
      </c>
    </row>
    <row r="88" spans="2:15" ht="20.25" customHeight="1">
      <c r="B88" s="63" t="s">
        <v>56</v>
      </c>
      <c r="C88" s="15">
        <v>6.5</v>
      </c>
      <c r="D88" s="26">
        <f t="shared" si="12"/>
        <v>0</v>
      </c>
      <c r="E88" s="21" t="s">
        <v>30</v>
      </c>
      <c r="F88" s="13">
        <f t="shared" si="13"/>
        <v>0</v>
      </c>
      <c r="G88" s="24">
        <f t="shared" si="14"/>
        <v>0</v>
      </c>
      <c r="H88" s="26">
        <f t="shared" si="15"/>
        <v>0</v>
      </c>
      <c r="I88" s="21" t="s">
        <v>30</v>
      </c>
      <c r="J88" s="13">
        <f t="shared" si="16"/>
        <v>0</v>
      </c>
      <c r="K88" s="24">
        <f t="shared" si="17"/>
        <v>0</v>
      </c>
      <c r="L88" s="26">
        <f t="shared" si="18"/>
        <v>0</v>
      </c>
      <c r="M88" s="21" t="s">
        <v>30</v>
      </c>
      <c r="N88" s="13">
        <f t="shared" si="19"/>
        <v>0</v>
      </c>
      <c r="O88" s="19">
        <f t="shared" si="20"/>
        <v>0</v>
      </c>
    </row>
    <row r="89" spans="2:15" ht="20.25" customHeight="1">
      <c r="B89" s="62" t="s">
        <v>6</v>
      </c>
      <c r="C89" s="11">
        <v>2.51</v>
      </c>
      <c r="D89" s="26">
        <f t="shared" si="12"/>
        <v>0</v>
      </c>
      <c r="E89" s="21" t="s">
        <v>31</v>
      </c>
      <c r="F89" s="13">
        <f t="shared" si="13"/>
        <v>0</v>
      </c>
      <c r="G89" s="24">
        <f t="shared" si="14"/>
        <v>0</v>
      </c>
      <c r="H89" s="26">
        <f t="shared" si="15"/>
        <v>0</v>
      </c>
      <c r="I89" s="21" t="s">
        <v>31</v>
      </c>
      <c r="J89" s="13">
        <f t="shared" si="16"/>
        <v>0</v>
      </c>
      <c r="K89" s="24">
        <f t="shared" si="17"/>
        <v>0</v>
      </c>
      <c r="L89" s="26">
        <f t="shared" si="18"/>
        <v>0</v>
      </c>
      <c r="M89" s="21" t="s">
        <v>31</v>
      </c>
      <c r="N89" s="13">
        <f t="shared" si="19"/>
        <v>0</v>
      </c>
      <c r="O89" s="19">
        <f t="shared" si="20"/>
        <v>0</v>
      </c>
    </row>
    <row r="90" spans="2:15" ht="20.25" customHeight="1">
      <c r="B90" s="62" t="s">
        <v>7</v>
      </c>
      <c r="C90" s="11">
        <v>2.31</v>
      </c>
      <c r="D90" s="26">
        <f t="shared" si="12"/>
        <v>0</v>
      </c>
      <c r="E90" s="21" t="s">
        <v>31</v>
      </c>
      <c r="F90" s="13">
        <f t="shared" si="13"/>
        <v>0</v>
      </c>
      <c r="G90" s="24">
        <f t="shared" si="14"/>
        <v>0</v>
      </c>
      <c r="H90" s="26">
        <f t="shared" si="15"/>
        <v>0</v>
      </c>
      <c r="I90" s="21" t="s">
        <v>31</v>
      </c>
      <c r="J90" s="13">
        <f t="shared" si="16"/>
        <v>0</v>
      </c>
      <c r="K90" s="24">
        <f t="shared" si="17"/>
        <v>0</v>
      </c>
      <c r="L90" s="26">
        <f t="shared" si="18"/>
        <v>0</v>
      </c>
      <c r="M90" s="21" t="s">
        <v>31</v>
      </c>
      <c r="N90" s="13">
        <f t="shared" si="19"/>
        <v>0</v>
      </c>
      <c r="O90" s="19">
        <f t="shared" si="20"/>
        <v>0</v>
      </c>
    </row>
    <row r="91" spans="2:15" ht="20.25" customHeight="1">
      <c r="B91" s="63" t="s">
        <v>5</v>
      </c>
      <c r="C91" s="11">
        <v>2.64</v>
      </c>
      <c r="D91" s="26">
        <f t="shared" si="12"/>
        <v>0</v>
      </c>
      <c r="E91" s="21" t="s">
        <v>32</v>
      </c>
      <c r="F91" s="13">
        <f t="shared" si="13"/>
        <v>0</v>
      </c>
      <c r="G91" s="24">
        <f t="shared" si="14"/>
        <v>0</v>
      </c>
      <c r="H91" s="26">
        <f t="shared" si="15"/>
        <v>0</v>
      </c>
      <c r="I91" s="21" t="s">
        <v>32</v>
      </c>
      <c r="J91" s="13">
        <f t="shared" si="16"/>
        <v>0</v>
      </c>
      <c r="K91" s="24">
        <f t="shared" si="17"/>
        <v>0</v>
      </c>
      <c r="L91" s="26">
        <f t="shared" si="18"/>
        <v>0</v>
      </c>
      <c r="M91" s="21" t="s">
        <v>32</v>
      </c>
      <c r="N91" s="13">
        <f t="shared" si="19"/>
        <v>0</v>
      </c>
      <c r="O91" s="19">
        <f t="shared" si="20"/>
        <v>0</v>
      </c>
    </row>
    <row r="92" spans="2:15" ht="20.25" customHeight="1">
      <c r="B92" s="63" t="s">
        <v>33</v>
      </c>
      <c r="C92" s="11">
        <v>0.58</v>
      </c>
      <c r="D92" s="26">
        <f t="shared" si="12"/>
        <v>0</v>
      </c>
      <c r="E92" s="21" t="s">
        <v>34</v>
      </c>
      <c r="F92" s="13">
        <f t="shared" si="13"/>
        <v>0</v>
      </c>
      <c r="G92" s="24">
        <f t="shared" si="14"/>
        <v>0</v>
      </c>
      <c r="H92" s="26">
        <f t="shared" si="15"/>
        <v>0</v>
      </c>
      <c r="I92" s="21" t="s">
        <v>34</v>
      </c>
      <c r="J92" s="13">
        <f t="shared" si="16"/>
        <v>0</v>
      </c>
      <c r="K92" s="24">
        <f t="shared" si="17"/>
        <v>0</v>
      </c>
      <c r="L92" s="26">
        <f t="shared" si="18"/>
        <v>0</v>
      </c>
      <c r="M92" s="21" t="s">
        <v>34</v>
      </c>
      <c r="N92" s="13">
        <f t="shared" si="19"/>
        <v>0</v>
      </c>
      <c r="O92" s="19">
        <f t="shared" si="20"/>
        <v>0</v>
      </c>
    </row>
    <row r="93" spans="2:15" ht="20.25" customHeight="1">
      <c r="B93" s="63" t="s">
        <v>14</v>
      </c>
      <c r="C93" s="11">
        <v>0.17</v>
      </c>
      <c r="D93" s="26">
        <f t="shared" si="12"/>
        <v>0</v>
      </c>
      <c r="E93" s="21" t="s">
        <v>26</v>
      </c>
      <c r="F93" s="13">
        <f t="shared" si="13"/>
        <v>0</v>
      </c>
      <c r="G93" s="95"/>
      <c r="H93" s="26">
        <f t="shared" si="15"/>
        <v>0</v>
      </c>
      <c r="I93" s="21" t="s">
        <v>26</v>
      </c>
      <c r="J93" s="13">
        <f t="shared" si="16"/>
        <v>0</v>
      </c>
      <c r="K93" s="95"/>
      <c r="L93" s="26">
        <f t="shared" si="18"/>
        <v>0</v>
      </c>
      <c r="M93" s="21" t="s">
        <v>26</v>
      </c>
      <c r="N93" s="13">
        <f t="shared" si="19"/>
        <v>0</v>
      </c>
      <c r="O93" s="83"/>
    </row>
    <row r="94" spans="2:15" ht="20.25" customHeight="1">
      <c r="B94" s="62" t="s">
        <v>15</v>
      </c>
      <c r="C94" s="11">
        <v>0.04</v>
      </c>
      <c r="D94" s="26">
        <f t="shared" si="12"/>
        <v>0</v>
      </c>
      <c r="E94" s="21" t="s">
        <v>26</v>
      </c>
      <c r="F94" s="13">
        <f t="shared" si="13"/>
        <v>0</v>
      </c>
      <c r="G94" s="84"/>
      <c r="H94" s="26">
        <f t="shared" si="15"/>
        <v>0</v>
      </c>
      <c r="I94" s="21" t="s">
        <v>26</v>
      </c>
      <c r="J94" s="13">
        <f t="shared" si="16"/>
        <v>0</v>
      </c>
      <c r="K94" s="84"/>
      <c r="L94" s="26">
        <f t="shared" si="18"/>
        <v>0</v>
      </c>
      <c r="M94" s="21" t="s">
        <v>26</v>
      </c>
      <c r="N94" s="13">
        <f t="shared" si="19"/>
        <v>0</v>
      </c>
      <c r="O94" s="84"/>
    </row>
    <row r="95" spans="2:15" ht="20.25" customHeight="1">
      <c r="B95" s="63" t="s">
        <v>16</v>
      </c>
      <c r="C95" s="11">
        <v>0.07</v>
      </c>
      <c r="D95" s="26">
        <f t="shared" si="12"/>
        <v>0</v>
      </c>
      <c r="E95" s="21" t="s">
        <v>26</v>
      </c>
      <c r="F95" s="13">
        <f t="shared" si="13"/>
        <v>0</v>
      </c>
      <c r="G95" s="84"/>
      <c r="H95" s="26">
        <f t="shared" si="15"/>
        <v>0</v>
      </c>
      <c r="I95" s="21" t="s">
        <v>26</v>
      </c>
      <c r="J95" s="13">
        <f t="shared" si="16"/>
        <v>0</v>
      </c>
      <c r="K95" s="84"/>
      <c r="L95" s="26">
        <f t="shared" si="18"/>
        <v>0</v>
      </c>
      <c r="M95" s="21" t="s">
        <v>26</v>
      </c>
      <c r="N95" s="13">
        <f t="shared" si="19"/>
        <v>0</v>
      </c>
      <c r="O95" s="84"/>
    </row>
    <row r="96" spans="2:15" ht="20.25" customHeight="1">
      <c r="B96" s="63" t="s">
        <v>17</v>
      </c>
      <c r="C96" s="11">
        <v>0.11</v>
      </c>
      <c r="D96" s="26">
        <f t="shared" si="12"/>
        <v>0</v>
      </c>
      <c r="E96" s="21" t="s">
        <v>26</v>
      </c>
      <c r="F96" s="13">
        <f t="shared" si="13"/>
        <v>0</v>
      </c>
      <c r="G96" s="84"/>
      <c r="H96" s="26">
        <f t="shared" si="15"/>
        <v>0</v>
      </c>
      <c r="I96" s="21" t="s">
        <v>26</v>
      </c>
      <c r="J96" s="13">
        <f t="shared" si="16"/>
        <v>0</v>
      </c>
      <c r="K96" s="84"/>
      <c r="L96" s="26">
        <f t="shared" si="18"/>
        <v>0</v>
      </c>
      <c r="M96" s="21" t="s">
        <v>26</v>
      </c>
      <c r="N96" s="13">
        <f t="shared" si="19"/>
        <v>0</v>
      </c>
      <c r="O96" s="84"/>
    </row>
    <row r="97" spans="2:15" ht="20.25" customHeight="1">
      <c r="B97" s="63" t="s">
        <v>18</v>
      </c>
      <c r="C97" s="11">
        <v>0.16</v>
      </c>
      <c r="D97" s="26">
        <f t="shared" si="12"/>
        <v>0</v>
      </c>
      <c r="E97" s="21" t="s">
        <v>26</v>
      </c>
      <c r="F97" s="13">
        <f t="shared" si="13"/>
        <v>0</v>
      </c>
      <c r="G97" s="84"/>
      <c r="H97" s="26">
        <f t="shared" si="15"/>
        <v>0</v>
      </c>
      <c r="I97" s="21" t="s">
        <v>26</v>
      </c>
      <c r="J97" s="13">
        <f t="shared" si="16"/>
        <v>0</v>
      </c>
      <c r="K97" s="84"/>
      <c r="L97" s="26">
        <f t="shared" si="18"/>
        <v>0</v>
      </c>
      <c r="M97" s="21" t="s">
        <v>26</v>
      </c>
      <c r="N97" s="13">
        <f t="shared" si="19"/>
        <v>0</v>
      </c>
      <c r="O97" s="84"/>
    </row>
    <row r="98" spans="2:15" ht="20.25" customHeight="1">
      <c r="B98" s="63" t="s">
        <v>19</v>
      </c>
      <c r="C98" s="17">
        <v>0.008</v>
      </c>
      <c r="D98" s="26">
        <f t="shared" si="12"/>
        <v>0</v>
      </c>
      <c r="E98" s="21" t="s">
        <v>27</v>
      </c>
      <c r="F98" s="13">
        <f t="shared" si="13"/>
        <v>0</v>
      </c>
      <c r="G98" s="84"/>
      <c r="H98" s="26">
        <f t="shared" si="15"/>
        <v>0</v>
      </c>
      <c r="I98" s="21" t="s">
        <v>27</v>
      </c>
      <c r="J98" s="13">
        <f t="shared" si="16"/>
        <v>0</v>
      </c>
      <c r="K98" s="84"/>
      <c r="L98" s="26">
        <f t="shared" si="18"/>
        <v>0</v>
      </c>
      <c r="M98" s="21" t="s">
        <v>27</v>
      </c>
      <c r="N98" s="13">
        <f t="shared" si="19"/>
        <v>0</v>
      </c>
      <c r="O98" s="84"/>
    </row>
    <row r="99" spans="2:15" ht="20.25" customHeight="1">
      <c r="B99" s="63" t="s">
        <v>57</v>
      </c>
      <c r="C99" s="11">
        <v>0.34</v>
      </c>
      <c r="D99" s="26">
        <f t="shared" si="12"/>
        <v>0</v>
      </c>
      <c r="E99" s="21" t="s">
        <v>35</v>
      </c>
      <c r="F99" s="13">
        <f t="shared" si="13"/>
        <v>0</v>
      </c>
      <c r="G99" s="84"/>
      <c r="H99" s="26">
        <f t="shared" si="15"/>
        <v>0</v>
      </c>
      <c r="I99" s="21" t="s">
        <v>35</v>
      </c>
      <c r="J99" s="13">
        <f t="shared" si="16"/>
        <v>0</v>
      </c>
      <c r="K99" s="84"/>
      <c r="L99" s="26">
        <f t="shared" si="18"/>
        <v>0</v>
      </c>
      <c r="M99" s="21" t="s">
        <v>35</v>
      </c>
      <c r="N99" s="13">
        <f t="shared" si="19"/>
        <v>0</v>
      </c>
      <c r="O99" s="84"/>
    </row>
    <row r="100" spans="2:15" ht="24.75" customHeight="1">
      <c r="B100" s="75" t="s">
        <v>20</v>
      </c>
      <c r="C100" s="98"/>
      <c r="D100" s="68"/>
      <c r="E100" s="69"/>
      <c r="F100" s="27">
        <f>IF(COUNT(D7:D19,H7:H19,L7:L19,D27:D39,H27:H39,L27:L39)=0,"",SUM(F87:F99))</f>
      </c>
      <c r="G100" s="18">
        <f>IF(COUNT(G7:G12,K7:K12,O7:O12,G27:G32,K27:K32,O27:O32)=0,"",SUM(G87:G92))</f>
      </c>
      <c r="H100" s="68"/>
      <c r="I100" s="69"/>
      <c r="J100" s="27">
        <f>IF(COUNT(D47:D59,H47:H59,L47:L59,D67:D79,H67:H79,L67:L79)=0,"",SUM(J87:J99))</f>
      </c>
      <c r="K100" s="18">
        <f>IF(COUNT(G47:G52,K47:K52,O47:O52,G67:G72,K67:K72,O67:O72)=0,"",SUM(K87:K92))</f>
      </c>
      <c r="L100" s="68"/>
      <c r="M100" s="69"/>
      <c r="N100" s="27">
        <f>IF(COUNT(D7:D19,H7:H19,L7:L19,D27:D39,H27:H39,L27:L39,D47:D59,H47:H59,L47:L59,D67:D79,H67:H79,L67:L79)=0,"",SUM(N87:N99))</f>
      </c>
      <c r="O100" s="18">
        <f>IF(COUNT(G7:G12,K7:K12,O7:O12,G27:G32,K27:K32,O27:O32,G47:G52,K47:K52,O47:O52,G67:G72,K67:K72,O67:O72)=0,"",SUM(O87:O92))</f>
      </c>
    </row>
    <row r="101" spans="2:15" ht="38.25" customHeight="1">
      <c r="B101" s="93" t="s">
        <v>36</v>
      </c>
      <c r="C101" s="94"/>
      <c r="D101" s="68"/>
      <c r="E101" s="69"/>
      <c r="F101" s="28">
        <f>IF(COUNT(D7:D19,H7:H19,L7:L19,D27:D39,H27:H39,L27:L39)=0,"",IF(COUNT($F$3)=0,"",ROUND(F100/$F$3,1)))</f>
      </c>
      <c r="G101" s="16"/>
      <c r="H101" s="68"/>
      <c r="I101" s="69"/>
      <c r="J101" s="28">
        <f>IF(COUNT(D47:D59,H47:H59,L47:L59,D67:D79,H67:H79,L67:L79)=0,"",IF(COUNT($F$3)=0,"",ROUND(J100/$F$3,1)))</f>
      </c>
      <c r="K101" s="16"/>
      <c r="L101" s="68"/>
      <c r="M101" s="69"/>
      <c r="N101" s="28">
        <f>IF(COUNT(D7:D19,H7:H19,L7:L19,D27:D39,H27:H39,L27:L39,D47:D59,H47:H59,L47:L59,D67:D79,H67:H79,L67:L79)=0,"",IF(COUNT($F$3)=0,"",ROUND(N100/$F$3,1)))</f>
      </c>
      <c r="O101" s="16"/>
    </row>
    <row r="102" spans="2:15" ht="38.25" customHeight="1" thickBot="1">
      <c r="B102" s="87" t="s">
        <v>43</v>
      </c>
      <c r="C102" s="88"/>
      <c r="D102" s="70"/>
      <c r="E102" s="71"/>
      <c r="F102" s="40">
        <f>IF(COUNT(D7:D19,H7:H19,L7:L19,D27:D39,H27:H39,L27:L39)=0,"",IF(COUNT('1年目'!D7:D19,'1年目'!H7:H19,'1年目'!L7:L19,'1年目'!D27:D39,'1年目'!H27:H39,'1年目'!L27:L39)=0,"",ROUND('２年目'!F100-'1年目'!F100,1)))</f>
      </c>
      <c r="G102" s="42">
        <f>IF(COUNT(G7:G12,K7:K12,O7:O12,G27:G32,K27:K32,O27:O32)=0,"",IF(COUNT('1年目'!G7:G12,'1年目'!K7:K12,'1年目'!O7:O12,'1年目'!G27:G32,'1年目'!K27:K32,'1年目'!O27:O32)=0,"",ROUND('２年目'!G100-'1年目'!G100,1)))</f>
      </c>
      <c r="H102" s="70"/>
      <c r="I102" s="71"/>
      <c r="J102" s="40">
        <f>IF(COUNT(D47:D59,H47:H59,L47:L59,D67:D79,H67:H79,L67:L79)=0,"",IF(COUNT('1年目'!D47:D59,'1年目'!H47:H59,'1年目'!L47:L59,'1年目'!D67:D79,'1年目'!H67:H79,'1年目'!L67:L79)=0,"",ROUND('２年目'!J100-'1年目'!J100,1)))</f>
      </c>
      <c r="K102" s="42">
        <f>IF(COUNT(G47:G52,K47:K52,O47:O52,G67:G72,K67:K72,O67:O72)=0,"",IF(COUNT('1年目'!G47:G52,'1年目'!K47:K52,'1年目'!O47:O52,'1年目'!G67:G72,'1年目'!K67:K72,'1年目'!O67:O72)=0,"",ROUND('２年目'!K100-'1年目'!K100,1)))</f>
      </c>
      <c r="L102" s="70"/>
      <c r="M102" s="71"/>
      <c r="N102" s="40">
        <f>IF(COUNT(D7:D19,H7:H19,L7:L19,D27:D39,H27:H39,L27:L39,D47:D59,H47:H59,L47:L59,D67:D79,H67:H79,L67:L79)=0,"",IF(COUNT('1年目'!D7:D19,'1年目'!H7:H19,'1年目'!L7:L19,'1年目'!D27:D39,'1年目'!H27:H39,'1年目'!L27:L39,'1年目'!D47:D59,'1年目'!H47:H59,'1年目'!L47:L59,'1年目'!D67:D79,'1年目'!H67:H79,'1年目'!L67:L79)=0,"",ROUND('２年目'!N100-'1年目'!N100,1)))</f>
      </c>
      <c r="O102" s="42">
        <f>IF(COUNT(G7:G12,K7:K12,O7:O12,G27:G32,K27:K32,O27:O32,G47:G52,K47:K52,O47:O52,G67:G72,K67:K72,O67:O72)=0,"",IF(COUNT('1年目'!G7:G12,'1年目'!K7:K12,'1年目'!O7:O12,'1年目'!G27:G32,'1年目'!K27:K32,'1年目'!O27:O32,'1年目'!G47:G52,'1年目'!K47:K52,'1年目'!O47:O52,'1年目'!G67:G72,'1年目'!K67:K72,'1年目'!O67:O72)=0,"",ROUND('２年目'!O100-'1年目'!O100,1)))</f>
      </c>
    </row>
    <row r="103" spans="2:30" ht="15.75" customHeight="1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AD103" s="23"/>
    </row>
    <row r="114" spans="2:15" ht="21"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</row>
    <row r="117" spans="3:14" ht="10.5" customHeight="1">
      <c r="C117" s="29"/>
      <c r="D117" s="29"/>
      <c r="F117" s="29"/>
      <c r="G117" s="29"/>
      <c r="H117" s="29"/>
      <c r="J117" s="29"/>
      <c r="K117" s="29"/>
      <c r="L117" s="29"/>
      <c r="N117" s="29"/>
    </row>
    <row r="118" spans="3:14" ht="18.75">
      <c r="C118" s="29"/>
      <c r="D118" s="29"/>
      <c r="F118" s="29"/>
      <c r="G118" s="29"/>
      <c r="H118" s="29"/>
      <c r="J118" s="29"/>
      <c r="K118" s="29"/>
      <c r="L118" s="29"/>
      <c r="N118" s="29"/>
    </row>
    <row r="119" spans="3:14" ht="18.75">
      <c r="C119" s="29"/>
      <c r="D119" s="29"/>
      <c r="F119" s="29"/>
      <c r="G119" s="29"/>
      <c r="H119" s="29"/>
      <c r="J119" s="29"/>
      <c r="K119" s="29"/>
      <c r="L119" s="29"/>
      <c r="N119" s="29"/>
    </row>
    <row r="120" spans="3:14" ht="18.75">
      <c r="C120" s="29"/>
      <c r="D120" s="29"/>
      <c r="F120" s="29"/>
      <c r="G120" s="29"/>
      <c r="H120" s="29"/>
      <c r="J120" s="29"/>
      <c r="K120" s="29"/>
      <c r="L120" s="29"/>
      <c r="N120" s="29"/>
    </row>
    <row r="121" spans="3:14" ht="18.75">
      <c r="C121" s="29"/>
      <c r="D121" s="29"/>
      <c r="F121" s="29"/>
      <c r="G121" s="29"/>
      <c r="H121" s="29"/>
      <c r="J121" s="29"/>
      <c r="K121" s="29"/>
      <c r="L121" s="29"/>
      <c r="N121" s="29"/>
    </row>
    <row r="122" spans="3:14" ht="18.75">
      <c r="C122" s="29"/>
      <c r="F122" s="29"/>
      <c r="G122" s="29"/>
      <c r="H122" s="102"/>
      <c r="I122" s="102"/>
      <c r="J122" s="102"/>
      <c r="K122" s="30"/>
      <c r="L122" s="30"/>
      <c r="N122" s="29"/>
    </row>
    <row r="123" spans="3:14" ht="18.75">
      <c r="C123" s="29"/>
      <c r="F123" s="29"/>
      <c r="G123" s="29"/>
      <c r="H123" s="29"/>
      <c r="J123" s="29"/>
      <c r="K123" s="29"/>
      <c r="L123" s="29"/>
      <c r="N123" s="29"/>
    </row>
    <row r="124" spans="3:14" ht="18.75">
      <c r="C124" s="29"/>
      <c r="F124" s="29"/>
      <c r="G124" s="29"/>
      <c r="H124" s="102"/>
      <c r="I124" s="102"/>
      <c r="J124" s="102"/>
      <c r="K124" s="30"/>
      <c r="L124" s="30"/>
      <c r="N124" s="29"/>
    </row>
    <row r="125" spans="3:14" ht="18.75">
      <c r="C125" s="29"/>
      <c r="D125" s="29"/>
      <c r="F125" s="29"/>
      <c r="G125" s="29"/>
      <c r="H125" s="29"/>
      <c r="J125" s="29"/>
      <c r="K125" s="29"/>
      <c r="L125" s="29"/>
      <c r="N125" s="29"/>
    </row>
    <row r="126" spans="3:14" ht="18.75">
      <c r="C126" s="29"/>
      <c r="D126" s="29"/>
      <c r="F126" s="29"/>
      <c r="G126" s="29"/>
      <c r="H126" s="29"/>
      <c r="J126" s="29"/>
      <c r="K126" s="29"/>
      <c r="L126" s="29"/>
      <c r="N126" s="29"/>
    </row>
    <row r="127" spans="3:14" ht="18.75">
      <c r="C127" s="29"/>
      <c r="D127" s="29"/>
      <c r="F127" s="29"/>
      <c r="G127" s="29"/>
      <c r="H127" s="29"/>
      <c r="J127" s="29"/>
      <c r="K127" s="29"/>
      <c r="L127" s="29"/>
      <c r="N127" s="29"/>
    </row>
    <row r="128" spans="3:14" ht="18.75">
      <c r="C128" s="29"/>
      <c r="D128" s="29"/>
      <c r="F128" s="29"/>
      <c r="G128" s="29"/>
      <c r="H128" s="29"/>
      <c r="J128" s="29"/>
      <c r="K128" s="29"/>
      <c r="L128" s="29"/>
      <c r="N128" s="29"/>
    </row>
    <row r="129" spans="3:14" ht="18.75">
      <c r="C129" s="29"/>
      <c r="D129" s="29"/>
      <c r="F129" s="29"/>
      <c r="G129" s="29"/>
      <c r="H129" s="29"/>
      <c r="J129" s="29"/>
      <c r="K129" s="29"/>
      <c r="L129" s="29"/>
      <c r="N129" s="29"/>
    </row>
  </sheetData>
  <mergeCells count="119">
    <mergeCell ref="B20:C20"/>
    <mergeCell ref="D25:F25"/>
    <mergeCell ref="K13:K19"/>
    <mergeCell ref="B5:B6"/>
    <mergeCell ref="C5:C6"/>
    <mergeCell ref="H5:J5"/>
    <mergeCell ref="D5:F5"/>
    <mergeCell ref="B21:C21"/>
    <mergeCell ref="B25:B26"/>
    <mergeCell ref="C25:C26"/>
    <mergeCell ref="L5:N5"/>
    <mergeCell ref="K73:K79"/>
    <mergeCell ref="H6:I6"/>
    <mergeCell ref="H20:I20"/>
    <mergeCell ref="H21:I21"/>
    <mergeCell ref="H22:I22"/>
    <mergeCell ref="L6:M6"/>
    <mergeCell ref="L20:M20"/>
    <mergeCell ref="L21:M21"/>
    <mergeCell ref="L22:M22"/>
    <mergeCell ref="G53:G59"/>
    <mergeCell ref="D45:F45"/>
    <mergeCell ref="B22:C22"/>
    <mergeCell ref="B65:B66"/>
    <mergeCell ref="C65:C66"/>
    <mergeCell ref="B40:C40"/>
    <mergeCell ref="B41:C41"/>
    <mergeCell ref="B42:C42"/>
    <mergeCell ref="B62:C62"/>
    <mergeCell ref="B61:C61"/>
    <mergeCell ref="O13:O19"/>
    <mergeCell ref="H25:J25"/>
    <mergeCell ref="L25:N25"/>
    <mergeCell ref="G93:G99"/>
    <mergeCell ref="K33:K39"/>
    <mergeCell ref="O33:O39"/>
    <mergeCell ref="K53:K59"/>
    <mergeCell ref="O53:O59"/>
    <mergeCell ref="G33:G39"/>
    <mergeCell ref="G13:G19"/>
    <mergeCell ref="B60:C60"/>
    <mergeCell ref="B45:B46"/>
    <mergeCell ref="C45:C46"/>
    <mergeCell ref="O73:O79"/>
    <mergeCell ref="D65:F65"/>
    <mergeCell ref="H65:J65"/>
    <mergeCell ref="L65:N65"/>
    <mergeCell ref="G73:G79"/>
    <mergeCell ref="D66:E66"/>
    <mergeCell ref="L66:M66"/>
    <mergeCell ref="H66:I66"/>
    <mergeCell ref="B1:O1"/>
    <mergeCell ref="L85:O85"/>
    <mergeCell ref="K93:K99"/>
    <mergeCell ref="O93:O99"/>
    <mergeCell ref="H85:K85"/>
    <mergeCell ref="B80:C80"/>
    <mergeCell ref="B81:C81"/>
    <mergeCell ref="B82:C82"/>
    <mergeCell ref="B85:B86"/>
    <mergeCell ref="C85:C86"/>
    <mergeCell ref="H124:J124"/>
    <mergeCell ref="H122:J122"/>
    <mergeCell ref="B114:O114"/>
    <mergeCell ref="B100:C100"/>
    <mergeCell ref="B101:C101"/>
    <mergeCell ref="B102:C102"/>
    <mergeCell ref="D101:E101"/>
    <mergeCell ref="D102:E102"/>
    <mergeCell ref="H101:I101"/>
    <mergeCell ref="D100:E100"/>
    <mergeCell ref="D6:E6"/>
    <mergeCell ref="D20:E20"/>
    <mergeCell ref="D21:E21"/>
    <mergeCell ref="D22:E22"/>
    <mergeCell ref="D46:E46"/>
    <mergeCell ref="D60:E60"/>
    <mergeCell ref="D61:E61"/>
    <mergeCell ref="D62:E62"/>
    <mergeCell ref="D82:E82"/>
    <mergeCell ref="L41:M41"/>
    <mergeCell ref="L42:M42"/>
    <mergeCell ref="D26:E26"/>
    <mergeCell ref="L26:M26"/>
    <mergeCell ref="H26:I26"/>
    <mergeCell ref="H40:I40"/>
    <mergeCell ref="L46:M46"/>
    <mergeCell ref="D40:E40"/>
    <mergeCell ref="D41:E41"/>
    <mergeCell ref="D42:E42"/>
    <mergeCell ref="H45:J45"/>
    <mergeCell ref="L45:N45"/>
    <mergeCell ref="H46:I46"/>
    <mergeCell ref="H41:I41"/>
    <mergeCell ref="H42:I42"/>
    <mergeCell ref="L40:M40"/>
    <mergeCell ref="H60:I60"/>
    <mergeCell ref="H61:I61"/>
    <mergeCell ref="H62:I62"/>
    <mergeCell ref="L60:M60"/>
    <mergeCell ref="L61:M61"/>
    <mergeCell ref="L62:M62"/>
    <mergeCell ref="D80:E80"/>
    <mergeCell ref="D81:E81"/>
    <mergeCell ref="D86:E86"/>
    <mergeCell ref="H86:I86"/>
    <mergeCell ref="D85:G85"/>
    <mergeCell ref="L86:M86"/>
    <mergeCell ref="H80:I80"/>
    <mergeCell ref="H81:I81"/>
    <mergeCell ref="H82:I82"/>
    <mergeCell ref="L80:M80"/>
    <mergeCell ref="L81:M81"/>
    <mergeCell ref="L82:M82"/>
    <mergeCell ref="H102:I102"/>
    <mergeCell ref="L100:M100"/>
    <mergeCell ref="L101:M101"/>
    <mergeCell ref="L102:M102"/>
    <mergeCell ref="H100:I100"/>
  </mergeCell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  <rowBreaks count="4" manualBreakCount="4">
    <brk id="23" max="255" man="1"/>
    <brk id="43" max="255" man="1"/>
    <brk id="63" max="255" man="1"/>
    <brk id="8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C1:AB65"/>
  <sheetViews>
    <sheetView showGridLines="0" showRowColHeaders="0" zoomScale="75" zoomScaleNormal="75" workbookViewId="0" topLeftCell="A1">
      <selection activeCell="I48" sqref="I48"/>
    </sheetView>
  </sheetViews>
  <sheetFormatPr defaultColWidth="8.796875" defaultRowHeight="14.25"/>
  <cols>
    <col min="1" max="1" width="3" style="31" customWidth="1"/>
    <col min="2" max="2" width="2.3984375" style="31" customWidth="1"/>
    <col min="3" max="3" width="14.09765625" style="31" customWidth="1"/>
    <col min="4" max="4" width="9.3984375" style="31" customWidth="1"/>
    <col min="5" max="12" width="9" style="31" customWidth="1"/>
    <col min="13" max="13" width="6.8984375" style="31" customWidth="1"/>
    <col min="14" max="14" width="9.19921875" style="31" customWidth="1"/>
    <col min="15" max="16" width="9" style="31" customWidth="1"/>
    <col min="17" max="17" width="8.09765625" style="31" customWidth="1"/>
    <col min="18" max="16384" width="9" style="31" customWidth="1"/>
  </cols>
  <sheetData>
    <row r="1" spans="3:19" ht="21">
      <c r="C1" s="99">
        <f>'1年目'!F3+1</f>
        <v>1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  <c r="O1" s="100"/>
      <c r="P1" s="100"/>
      <c r="Q1" s="100"/>
      <c r="R1" s="105"/>
      <c r="S1" s="105"/>
    </row>
    <row r="2" ht="16.5" customHeight="1"/>
    <row r="4" ht="11.25"/>
    <row r="5" ht="11.25"/>
    <row r="6" ht="11.25"/>
    <row r="7" ht="11.25"/>
    <row r="8" ht="11.25"/>
    <row r="9" ht="11.25"/>
    <row r="10" ht="11.25"/>
    <row r="11" ht="11.25"/>
    <row r="12" ht="11.25"/>
    <row r="13" ht="11.25"/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9" s="44" customFormat="1" ht="11.25"/>
    <row r="50" spans="3:28" s="44" customFormat="1" ht="12.75">
      <c r="C50" s="45" t="s">
        <v>0</v>
      </c>
      <c r="D50" s="46" t="s">
        <v>48</v>
      </c>
      <c r="E50" s="45">
        <v>4</v>
      </c>
      <c r="F50" s="47" t="s">
        <v>2</v>
      </c>
      <c r="G50" s="45">
        <v>5</v>
      </c>
      <c r="H50" s="47" t="s">
        <v>2</v>
      </c>
      <c r="I50" s="48">
        <v>6</v>
      </c>
      <c r="J50" s="47" t="s">
        <v>2</v>
      </c>
      <c r="K50" s="45">
        <v>7</v>
      </c>
      <c r="L50" s="47" t="s">
        <v>2</v>
      </c>
      <c r="M50" s="45">
        <v>8</v>
      </c>
      <c r="N50" s="47" t="s">
        <v>2</v>
      </c>
      <c r="O50" s="45">
        <v>9</v>
      </c>
      <c r="P50" s="47" t="s">
        <v>2</v>
      </c>
      <c r="Q50" s="45">
        <v>10</v>
      </c>
      <c r="R50" s="47" t="s">
        <v>2</v>
      </c>
      <c r="S50" s="45">
        <v>11</v>
      </c>
      <c r="T50" s="47" t="s">
        <v>2</v>
      </c>
      <c r="U50" s="48">
        <v>12</v>
      </c>
      <c r="V50" s="47" t="s">
        <v>2</v>
      </c>
      <c r="W50" s="45">
        <v>1</v>
      </c>
      <c r="X50" s="47" t="s">
        <v>2</v>
      </c>
      <c r="Y50" s="45">
        <v>2</v>
      </c>
      <c r="Z50" s="47" t="s">
        <v>2</v>
      </c>
      <c r="AA50" s="45">
        <v>3</v>
      </c>
      <c r="AB50" s="47" t="s">
        <v>2</v>
      </c>
    </row>
    <row r="51" spans="3:28" s="44" customFormat="1" ht="11.25">
      <c r="C51" s="45"/>
      <c r="D51" s="49"/>
      <c r="E51" s="45" t="s">
        <v>21</v>
      </c>
      <c r="F51" s="45" t="s">
        <v>22</v>
      </c>
      <c r="G51" s="45" t="s">
        <v>21</v>
      </c>
      <c r="H51" s="45" t="s">
        <v>22</v>
      </c>
      <c r="I51" s="45" t="s">
        <v>21</v>
      </c>
      <c r="J51" s="45" t="s">
        <v>22</v>
      </c>
      <c r="K51" s="45" t="s">
        <v>21</v>
      </c>
      <c r="L51" s="45" t="s">
        <v>22</v>
      </c>
      <c r="M51" s="45" t="s">
        <v>21</v>
      </c>
      <c r="N51" s="45" t="s">
        <v>22</v>
      </c>
      <c r="O51" s="45" t="s">
        <v>21</v>
      </c>
      <c r="P51" s="45" t="s">
        <v>22</v>
      </c>
      <c r="Q51" s="45" t="s">
        <v>21</v>
      </c>
      <c r="R51" s="45" t="s">
        <v>22</v>
      </c>
      <c r="S51" s="45" t="s">
        <v>21</v>
      </c>
      <c r="T51" s="45" t="s">
        <v>22</v>
      </c>
      <c r="U51" s="45" t="s">
        <v>21</v>
      </c>
      <c r="V51" s="45" t="s">
        <v>22</v>
      </c>
      <c r="W51" s="45" t="s">
        <v>21</v>
      </c>
      <c r="X51" s="45" t="s">
        <v>22</v>
      </c>
      <c r="Y51" s="45" t="s">
        <v>21</v>
      </c>
      <c r="Z51" s="45" t="s">
        <v>22</v>
      </c>
      <c r="AA51" s="45" t="s">
        <v>21</v>
      </c>
      <c r="AB51" s="45" t="s">
        <v>22</v>
      </c>
    </row>
    <row r="52" spans="3:28" s="44" customFormat="1" ht="11.25">
      <c r="C52" s="50" t="s">
        <v>3</v>
      </c>
      <c r="D52" s="51">
        <v>0.36</v>
      </c>
      <c r="E52" s="47">
        <f>'２年目'!F7</f>
      </c>
      <c r="F52" s="47">
        <f>'２年目'!G7</f>
        <v>0</v>
      </c>
      <c r="G52" s="47">
        <f>'２年目'!J7</f>
      </c>
      <c r="H52" s="47">
        <f>'２年目'!K7</f>
        <v>0</v>
      </c>
      <c r="I52" s="47">
        <f>'２年目'!N7</f>
      </c>
      <c r="J52" s="47">
        <f>'２年目'!O7</f>
        <v>0</v>
      </c>
      <c r="K52" s="47">
        <f>'２年目'!F27</f>
      </c>
      <c r="L52" s="47">
        <f>'２年目'!G27</f>
        <v>0</v>
      </c>
      <c r="M52" s="47">
        <f>'２年目'!J27</f>
      </c>
      <c r="N52" s="47">
        <f>'２年目'!K27</f>
        <v>0</v>
      </c>
      <c r="O52" s="47">
        <f>'２年目'!N27</f>
      </c>
      <c r="P52" s="47">
        <f>'２年目'!O27</f>
        <v>0</v>
      </c>
      <c r="Q52" s="47">
        <f>'２年目'!F47</f>
      </c>
      <c r="R52" s="47">
        <f>'２年目'!G47</f>
        <v>0</v>
      </c>
      <c r="S52" s="47">
        <f>'２年目'!J47</f>
      </c>
      <c r="T52" s="47">
        <f>'２年目'!K47</f>
        <v>0</v>
      </c>
      <c r="U52" s="47">
        <f>'２年目'!N47</f>
      </c>
      <c r="V52" s="47">
        <f>'２年目'!O47</f>
        <v>0</v>
      </c>
      <c r="W52" s="47">
        <f>'２年目'!F67</f>
      </c>
      <c r="X52" s="47">
        <f>'２年目'!G67</f>
        <v>0</v>
      </c>
      <c r="Y52" s="47">
        <f>'２年目'!J67</f>
      </c>
      <c r="Z52" s="47">
        <f>'２年目'!K67</f>
        <v>0</v>
      </c>
      <c r="AA52" s="47">
        <f>'２年目'!N67</f>
      </c>
      <c r="AB52" s="47">
        <f>'２年目'!O67</f>
        <v>0</v>
      </c>
    </row>
    <row r="53" spans="3:28" s="44" customFormat="1" ht="13.5">
      <c r="C53" s="50" t="s">
        <v>49</v>
      </c>
      <c r="D53" s="52">
        <v>2.1</v>
      </c>
      <c r="E53" s="47" t="e">
        <f>２年目!#REF!</f>
        <v>#REF!</v>
      </c>
      <c r="F53" s="47" t="e">
        <f>２年目!#REF!</f>
        <v>#REF!</v>
      </c>
      <c r="G53" s="47" t="e">
        <f>２年目!#REF!</f>
        <v>#REF!</v>
      </c>
      <c r="H53" s="47" t="e">
        <f>２年目!#REF!</f>
        <v>#REF!</v>
      </c>
      <c r="I53" s="47" t="e">
        <f>２年目!#REF!</f>
        <v>#REF!</v>
      </c>
      <c r="J53" s="47" t="e">
        <f>２年目!#REF!</f>
        <v>#REF!</v>
      </c>
      <c r="K53" s="47" t="e">
        <f>２年目!#REF!</f>
        <v>#REF!</v>
      </c>
      <c r="L53" s="47" t="e">
        <f>２年目!#REF!</f>
        <v>#REF!</v>
      </c>
      <c r="M53" s="47" t="e">
        <f>２年目!#REF!</f>
        <v>#REF!</v>
      </c>
      <c r="N53" s="47" t="e">
        <f>２年目!#REF!</f>
        <v>#REF!</v>
      </c>
      <c r="O53" s="47" t="e">
        <f>２年目!#REF!</f>
        <v>#REF!</v>
      </c>
      <c r="P53" s="47" t="e">
        <f>２年目!#REF!</f>
        <v>#REF!</v>
      </c>
      <c r="Q53" s="47" t="e">
        <f>２年目!#REF!</f>
        <v>#REF!</v>
      </c>
      <c r="R53" s="47" t="e">
        <f>２年目!#REF!</f>
        <v>#REF!</v>
      </c>
      <c r="S53" s="47" t="e">
        <f>２年目!#REF!</f>
        <v>#REF!</v>
      </c>
      <c r="T53" s="47" t="e">
        <f>２年目!#REF!</f>
        <v>#REF!</v>
      </c>
      <c r="U53" s="47" t="e">
        <f>２年目!#REF!</f>
        <v>#REF!</v>
      </c>
      <c r="V53" s="47" t="e">
        <f>２年目!#REF!</f>
        <v>#REF!</v>
      </c>
      <c r="W53" s="47" t="e">
        <f>２年目!#REF!</f>
        <v>#REF!</v>
      </c>
      <c r="X53" s="47" t="e">
        <f>２年目!#REF!</f>
        <v>#REF!</v>
      </c>
      <c r="Y53" s="47" t="e">
        <f>２年目!#REF!</f>
        <v>#REF!</v>
      </c>
      <c r="Z53" s="47" t="e">
        <f>２年目!#REF!</f>
        <v>#REF!</v>
      </c>
      <c r="AA53" s="47" t="e">
        <f>２年目!#REF!</f>
        <v>#REF!</v>
      </c>
      <c r="AB53" s="47" t="e">
        <f>２年目!#REF!</f>
        <v>#REF!</v>
      </c>
    </row>
    <row r="54" spans="3:28" s="44" customFormat="1" ht="13.5">
      <c r="C54" s="50" t="s">
        <v>50</v>
      </c>
      <c r="D54" s="52">
        <v>6.3</v>
      </c>
      <c r="E54" s="47">
        <f>'２年目'!F8</f>
      </c>
      <c r="F54" s="47">
        <f>'２年目'!G8</f>
        <v>0</v>
      </c>
      <c r="G54" s="47">
        <f>'２年目'!J8</f>
      </c>
      <c r="H54" s="47">
        <f>'２年目'!K8</f>
        <v>0</v>
      </c>
      <c r="I54" s="47">
        <f>'２年目'!N8</f>
      </c>
      <c r="J54" s="47">
        <f>'２年目'!O8</f>
        <v>0</v>
      </c>
      <c r="K54" s="47">
        <f>'２年目'!F28</f>
      </c>
      <c r="L54" s="47">
        <f>'２年目'!G28</f>
        <v>0</v>
      </c>
      <c r="M54" s="47">
        <f>'２年目'!J28</f>
      </c>
      <c r="N54" s="47">
        <f>'２年目'!K28</f>
        <v>0</v>
      </c>
      <c r="O54" s="47">
        <f>'２年目'!N28</f>
      </c>
      <c r="P54" s="47">
        <f>'２年目'!O28</f>
        <v>0</v>
      </c>
      <c r="Q54" s="47">
        <f>'２年目'!F48</f>
      </c>
      <c r="R54" s="47">
        <f>'２年目'!G48</f>
        <v>0</v>
      </c>
      <c r="S54" s="47">
        <f>'２年目'!J48</f>
      </c>
      <c r="T54" s="47">
        <f>'２年目'!K48</f>
        <v>0</v>
      </c>
      <c r="U54" s="47">
        <f>'２年目'!N48</f>
      </c>
      <c r="V54" s="47">
        <f>'２年目'!O48</f>
        <v>0</v>
      </c>
      <c r="W54" s="47">
        <f>'２年目'!F68</f>
      </c>
      <c r="X54" s="47">
        <f>'２年目'!G68</f>
        <v>0</v>
      </c>
      <c r="Y54" s="47">
        <f>'２年目'!J68</f>
      </c>
      <c r="Z54" s="47">
        <f>'２年目'!K68</f>
        <v>0</v>
      </c>
      <c r="AA54" s="47">
        <f>'２年目'!N68</f>
      </c>
      <c r="AB54" s="47">
        <f>'２年目'!O68</f>
        <v>0</v>
      </c>
    </row>
    <row r="55" spans="3:28" s="44" customFormat="1" ht="11.25">
      <c r="C55" s="50" t="s">
        <v>6</v>
      </c>
      <c r="D55" s="52">
        <v>2.5</v>
      </c>
      <c r="E55" s="47">
        <f>'２年目'!F9</f>
      </c>
      <c r="F55" s="47">
        <f>'２年目'!G9</f>
        <v>0</v>
      </c>
      <c r="G55" s="47">
        <f>'２年目'!J9</f>
      </c>
      <c r="H55" s="47">
        <f>'２年目'!K9</f>
        <v>0</v>
      </c>
      <c r="I55" s="47">
        <f>'２年目'!N9</f>
      </c>
      <c r="J55" s="47">
        <f>'２年目'!O9</f>
        <v>0</v>
      </c>
      <c r="K55" s="47">
        <f>'２年目'!F29</f>
      </c>
      <c r="L55" s="47">
        <f>'２年目'!G29</f>
        <v>0</v>
      </c>
      <c r="M55" s="47">
        <f>'２年目'!J29</f>
      </c>
      <c r="N55" s="47">
        <f>'２年目'!K29</f>
        <v>0</v>
      </c>
      <c r="O55" s="47">
        <f>'２年目'!N29</f>
      </c>
      <c r="P55" s="47">
        <f>'２年目'!O29</f>
        <v>0</v>
      </c>
      <c r="Q55" s="47">
        <f>'２年目'!F49</f>
      </c>
      <c r="R55" s="47">
        <f>'２年目'!G49</f>
        <v>0</v>
      </c>
      <c r="S55" s="47">
        <f>'２年目'!J49</f>
      </c>
      <c r="T55" s="47">
        <f>'２年目'!K49</f>
        <v>0</v>
      </c>
      <c r="U55" s="47">
        <f>'２年目'!N49</f>
      </c>
      <c r="V55" s="47">
        <f>'２年目'!O49</f>
        <v>0</v>
      </c>
      <c r="W55" s="47">
        <f>'２年目'!F69</f>
      </c>
      <c r="X55" s="47">
        <f>'２年目'!G69</f>
        <v>0</v>
      </c>
      <c r="Y55" s="47">
        <f>'２年目'!J69</f>
      </c>
      <c r="Z55" s="47">
        <f>'２年目'!K69</f>
        <v>0</v>
      </c>
      <c r="AA55" s="47">
        <f>'２年目'!N69</f>
      </c>
      <c r="AB55" s="47">
        <f>'２年目'!O69</f>
        <v>0</v>
      </c>
    </row>
    <row r="56" spans="3:28" s="44" customFormat="1" ht="11.25">
      <c r="C56" s="50" t="s">
        <v>7</v>
      </c>
      <c r="D56" s="52">
        <v>2.3</v>
      </c>
      <c r="E56" s="47">
        <f>'２年目'!F10</f>
      </c>
      <c r="F56" s="47">
        <f>'２年目'!G10</f>
        <v>0</v>
      </c>
      <c r="G56" s="47">
        <f>'２年目'!J10</f>
      </c>
      <c r="H56" s="47">
        <f>'２年目'!K10</f>
        <v>0</v>
      </c>
      <c r="I56" s="47">
        <f>'２年目'!N10</f>
      </c>
      <c r="J56" s="47">
        <f>'２年目'!O10</f>
        <v>0</v>
      </c>
      <c r="K56" s="47">
        <f>'２年目'!F30</f>
      </c>
      <c r="L56" s="47">
        <f>'２年目'!G30</f>
        <v>0</v>
      </c>
      <c r="M56" s="47">
        <f>'２年目'!J30</f>
      </c>
      <c r="N56" s="47">
        <f>'２年目'!K30</f>
        <v>0</v>
      </c>
      <c r="O56" s="47">
        <f>'２年目'!N30</f>
      </c>
      <c r="P56" s="47">
        <f>'２年目'!O30</f>
        <v>0</v>
      </c>
      <c r="Q56" s="47">
        <f>'２年目'!F50</f>
      </c>
      <c r="R56" s="47">
        <f>'２年目'!G50</f>
        <v>0</v>
      </c>
      <c r="S56" s="47">
        <f>'２年目'!J50</f>
      </c>
      <c r="T56" s="47">
        <f>'２年目'!K50</f>
        <v>0</v>
      </c>
      <c r="U56" s="47">
        <f>'２年目'!N50</f>
      </c>
      <c r="V56" s="47">
        <f>'２年目'!O50</f>
        <v>0</v>
      </c>
      <c r="W56" s="47">
        <f>'２年目'!F70</f>
      </c>
      <c r="X56" s="47">
        <f>'２年目'!G70</f>
        <v>0</v>
      </c>
      <c r="Y56" s="47">
        <f>'２年目'!J70</f>
      </c>
      <c r="Z56" s="47">
        <f>'２年目'!K70</f>
        <v>0</v>
      </c>
      <c r="AA56" s="47">
        <f>'２年目'!N70</f>
      </c>
      <c r="AB56" s="47">
        <f>'２年目'!O70</f>
        <v>0</v>
      </c>
    </row>
    <row r="57" spans="3:28" s="44" customFormat="1" ht="11.25">
      <c r="C57" s="53" t="s">
        <v>5</v>
      </c>
      <c r="D57" s="52">
        <v>2.6</v>
      </c>
      <c r="E57" s="47">
        <f>'２年目'!F11</f>
      </c>
      <c r="F57" s="47">
        <f>'２年目'!G11</f>
        <v>0</v>
      </c>
      <c r="G57" s="47">
        <f>'２年目'!J11</f>
      </c>
      <c r="H57" s="47">
        <f>'２年目'!K11</f>
        <v>0</v>
      </c>
      <c r="I57" s="47">
        <f>'２年目'!N11</f>
      </c>
      <c r="J57" s="47">
        <f>'２年目'!O11</f>
        <v>0</v>
      </c>
      <c r="K57" s="47">
        <f>'２年目'!F31</f>
      </c>
      <c r="L57" s="47">
        <f>'２年目'!G31</f>
        <v>0</v>
      </c>
      <c r="M57" s="47">
        <f>'２年目'!J31</f>
      </c>
      <c r="N57" s="47">
        <f>'２年目'!K31</f>
        <v>0</v>
      </c>
      <c r="O57" s="47">
        <f>'２年目'!N31</f>
      </c>
      <c r="P57" s="47">
        <f>'２年目'!O31</f>
        <v>0</v>
      </c>
      <c r="Q57" s="47">
        <f>'２年目'!F51</f>
      </c>
      <c r="R57" s="47">
        <f>'２年目'!G51</f>
        <v>0</v>
      </c>
      <c r="S57" s="47">
        <f>'２年目'!J51</f>
      </c>
      <c r="T57" s="47">
        <f>'２年目'!K51</f>
        <v>0</v>
      </c>
      <c r="U57" s="47">
        <f>'２年目'!N51</f>
      </c>
      <c r="V57" s="47">
        <f>'２年目'!O51</f>
        <v>0</v>
      </c>
      <c r="W57" s="47">
        <f>'２年目'!F71</f>
      </c>
      <c r="X57" s="47">
        <f>'２年目'!G71</f>
        <v>0</v>
      </c>
      <c r="Y57" s="47">
        <f>'２年目'!J71</f>
      </c>
      <c r="Z57" s="47">
        <f>'２年目'!K71</f>
        <v>0</v>
      </c>
      <c r="AA57" s="47">
        <f>'２年目'!N71</f>
      </c>
      <c r="AB57" s="47">
        <f>'２年目'!O71</f>
        <v>0</v>
      </c>
    </row>
    <row r="58" spans="3:28" s="44" customFormat="1" ht="13.5">
      <c r="C58" s="53" t="s">
        <v>51</v>
      </c>
      <c r="D58" s="51">
        <v>0.58</v>
      </c>
      <c r="E58" s="47">
        <f>'２年目'!F12</f>
      </c>
      <c r="F58" s="47">
        <f>'２年目'!G12</f>
        <v>0</v>
      </c>
      <c r="G58" s="47">
        <f>'２年目'!J12</f>
      </c>
      <c r="H58" s="47">
        <f>'２年目'!K12</f>
        <v>0</v>
      </c>
      <c r="I58" s="47">
        <f>'２年目'!N12</f>
      </c>
      <c r="J58" s="47">
        <f>'２年目'!O12</f>
        <v>0</v>
      </c>
      <c r="K58" s="47">
        <f>'２年目'!F32</f>
      </c>
      <c r="L58" s="47">
        <f>'２年目'!G32</f>
        <v>0</v>
      </c>
      <c r="M58" s="47">
        <f>'２年目'!J32</f>
      </c>
      <c r="N58" s="47">
        <f>'２年目'!K32</f>
        <v>0</v>
      </c>
      <c r="O58" s="47">
        <f>'２年目'!N32</f>
      </c>
      <c r="P58" s="47">
        <f>'２年目'!O32</f>
        <v>0</v>
      </c>
      <c r="Q58" s="47">
        <f>'２年目'!F52</f>
      </c>
      <c r="R58" s="47">
        <f>'２年目'!G52</f>
        <v>0</v>
      </c>
      <c r="S58" s="47">
        <f>'２年目'!J52</f>
      </c>
      <c r="T58" s="47">
        <f>'２年目'!K52</f>
        <v>0</v>
      </c>
      <c r="U58" s="47">
        <f>'２年目'!N52</f>
      </c>
      <c r="V58" s="47">
        <f>'２年目'!O52</f>
        <v>0</v>
      </c>
      <c r="W58" s="47">
        <f>'２年目'!F72</f>
      </c>
      <c r="X58" s="47">
        <f>'２年目'!G72</f>
        <v>0</v>
      </c>
      <c r="Y58" s="47">
        <f>'２年目'!J72</f>
      </c>
      <c r="Z58" s="47">
        <f>'２年目'!K72</f>
        <v>0</v>
      </c>
      <c r="AA58" s="47">
        <f>'２年目'!N72</f>
      </c>
      <c r="AB58" s="47">
        <f>'２年目'!O72</f>
        <v>0</v>
      </c>
    </row>
    <row r="59" spans="3:28" s="44" customFormat="1" ht="11.25">
      <c r="C59" s="53" t="s">
        <v>14</v>
      </c>
      <c r="D59" s="51">
        <v>0.17</v>
      </c>
      <c r="E59" s="47">
        <f>'２年目'!F13</f>
      </c>
      <c r="F59" s="54"/>
      <c r="G59" s="47">
        <f>'２年目'!J13</f>
      </c>
      <c r="H59" s="54"/>
      <c r="I59" s="47">
        <f>'２年目'!N13</f>
      </c>
      <c r="J59" s="54"/>
      <c r="K59" s="47">
        <f>'２年目'!F33</f>
      </c>
      <c r="L59" s="54"/>
      <c r="M59" s="47">
        <f>'２年目'!J33</f>
      </c>
      <c r="N59" s="54"/>
      <c r="O59" s="47">
        <f>'２年目'!N33</f>
      </c>
      <c r="P59" s="54"/>
      <c r="Q59" s="47">
        <f>'２年目'!F53</f>
      </c>
      <c r="R59" s="54"/>
      <c r="S59" s="47">
        <f>'２年目'!J53</f>
      </c>
      <c r="T59" s="54"/>
      <c r="U59" s="47">
        <f>'２年目'!N53</f>
      </c>
      <c r="V59" s="54"/>
      <c r="W59" s="47">
        <f>'２年目'!F73</f>
      </c>
      <c r="X59" s="54"/>
      <c r="Y59" s="47">
        <f>'２年目'!J73</f>
      </c>
      <c r="Z59" s="54"/>
      <c r="AA59" s="47">
        <f>'２年目'!N73</f>
      </c>
      <c r="AB59" s="54"/>
    </row>
    <row r="60" spans="3:28" s="44" customFormat="1" ht="11.25">
      <c r="C60" s="50" t="s">
        <v>15</v>
      </c>
      <c r="D60" s="51">
        <v>0.04</v>
      </c>
      <c r="E60" s="47">
        <f>'２年目'!F14</f>
      </c>
      <c r="F60" s="54"/>
      <c r="G60" s="47">
        <f>'２年目'!J14</f>
      </c>
      <c r="H60" s="55"/>
      <c r="I60" s="47">
        <f>'２年目'!N14</f>
      </c>
      <c r="J60" s="54"/>
      <c r="K60" s="47">
        <f>'２年目'!F34</f>
      </c>
      <c r="L60" s="55"/>
      <c r="M60" s="47">
        <f>'２年目'!J34</f>
      </c>
      <c r="N60" s="55"/>
      <c r="O60" s="47">
        <f>'２年目'!N34</f>
      </c>
      <c r="P60" s="55"/>
      <c r="Q60" s="47">
        <f>'２年目'!F54</f>
      </c>
      <c r="R60" s="55"/>
      <c r="S60" s="47">
        <f>'２年目'!J54</f>
      </c>
      <c r="T60" s="55"/>
      <c r="U60" s="47">
        <f>'２年目'!N54</f>
      </c>
      <c r="V60" s="55"/>
      <c r="W60" s="47">
        <f>'２年目'!F74</f>
      </c>
      <c r="X60" s="55"/>
      <c r="Y60" s="47">
        <f>'２年目'!J74</f>
      </c>
      <c r="Z60" s="55"/>
      <c r="AA60" s="47">
        <f>'２年目'!N74</f>
      </c>
      <c r="AB60" s="55"/>
    </row>
    <row r="61" spans="3:28" s="44" customFormat="1" ht="11.25">
      <c r="C61" s="53" t="s">
        <v>16</v>
      </c>
      <c r="D61" s="51">
        <v>0.07</v>
      </c>
      <c r="E61" s="47">
        <f>'２年目'!F15</f>
      </c>
      <c r="F61" s="54"/>
      <c r="G61" s="47">
        <f>'２年目'!J15</f>
      </c>
      <c r="H61" s="55"/>
      <c r="I61" s="47">
        <f>'２年目'!N15</f>
      </c>
      <c r="J61" s="54"/>
      <c r="K61" s="47">
        <f>'２年目'!F35</f>
      </c>
      <c r="L61" s="55"/>
      <c r="M61" s="47">
        <f>'２年目'!J35</f>
      </c>
      <c r="N61" s="55"/>
      <c r="O61" s="47">
        <f>'２年目'!N35</f>
      </c>
      <c r="P61" s="55"/>
      <c r="Q61" s="47">
        <f>'２年目'!F55</f>
      </c>
      <c r="R61" s="55"/>
      <c r="S61" s="47">
        <f>'２年目'!J55</f>
      </c>
      <c r="T61" s="55"/>
      <c r="U61" s="47">
        <f>'２年目'!N55</f>
      </c>
      <c r="V61" s="55"/>
      <c r="W61" s="47">
        <f>'２年目'!F75</f>
      </c>
      <c r="X61" s="55"/>
      <c r="Y61" s="47">
        <f>'２年目'!J75</f>
      </c>
      <c r="Z61" s="55"/>
      <c r="AA61" s="47">
        <f>'２年目'!N75</f>
      </c>
      <c r="AB61" s="55"/>
    </row>
    <row r="62" spans="3:28" s="44" customFormat="1" ht="11.25">
      <c r="C62" s="53" t="s">
        <v>17</v>
      </c>
      <c r="D62" s="51">
        <v>0.11</v>
      </c>
      <c r="E62" s="47">
        <f>'２年目'!F16</f>
      </c>
      <c r="F62" s="54"/>
      <c r="G62" s="47">
        <f>'２年目'!J16</f>
      </c>
      <c r="H62" s="55"/>
      <c r="I62" s="47">
        <f>'２年目'!N16</f>
      </c>
      <c r="J62" s="54"/>
      <c r="K62" s="47">
        <f>'２年目'!F36</f>
      </c>
      <c r="L62" s="55"/>
      <c r="M62" s="47">
        <f>'２年目'!J36</f>
      </c>
      <c r="N62" s="55"/>
      <c r="O62" s="47">
        <f>'２年目'!N36</f>
      </c>
      <c r="P62" s="55"/>
      <c r="Q62" s="47">
        <f>'２年目'!F56</f>
      </c>
      <c r="R62" s="55"/>
      <c r="S62" s="47">
        <f>'２年目'!J56</f>
      </c>
      <c r="T62" s="55"/>
      <c r="U62" s="47">
        <f>'２年目'!N56</f>
      </c>
      <c r="V62" s="55"/>
      <c r="W62" s="47">
        <f>'２年目'!F76</f>
      </c>
      <c r="X62" s="55"/>
      <c r="Y62" s="47">
        <f>'２年目'!J76</f>
      </c>
      <c r="Z62" s="55"/>
      <c r="AA62" s="47">
        <f>'２年目'!N76</f>
      </c>
      <c r="AB62" s="55"/>
    </row>
    <row r="63" spans="3:28" s="44" customFormat="1" ht="11.25">
      <c r="C63" s="53" t="s">
        <v>18</v>
      </c>
      <c r="D63" s="51">
        <v>0.16</v>
      </c>
      <c r="E63" s="47">
        <f>'２年目'!F17</f>
      </c>
      <c r="F63" s="54"/>
      <c r="G63" s="47">
        <f>'２年目'!J17</f>
      </c>
      <c r="H63" s="55"/>
      <c r="I63" s="47">
        <f>'２年目'!N17</f>
      </c>
      <c r="J63" s="54"/>
      <c r="K63" s="47">
        <f>'２年目'!F37</f>
      </c>
      <c r="L63" s="55"/>
      <c r="M63" s="47">
        <f>'２年目'!J37</f>
      </c>
      <c r="N63" s="55"/>
      <c r="O63" s="47">
        <f>'２年目'!N37</f>
      </c>
      <c r="P63" s="55"/>
      <c r="Q63" s="47">
        <f>'２年目'!F57</f>
      </c>
      <c r="R63" s="55"/>
      <c r="S63" s="47">
        <f>'２年目'!J57</f>
      </c>
      <c r="T63" s="55"/>
      <c r="U63" s="47">
        <f>'２年目'!N57</f>
      </c>
      <c r="V63" s="55"/>
      <c r="W63" s="47">
        <f>'２年目'!F77</f>
      </c>
      <c r="X63" s="55"/>
      <c r="Y63" s="47">
        <f>'２年目'!J77</f>
      </c>
      <c r="Z63" s="55"/>
      <c r="AA63" s="47">
        <f>'２年目'!N77</f>
      </c>
      <c r="AB63" s="55"/>
    </row>
    <row r="64" spans="3:28" s="44" customFormat="1" ht="11.25">
      <c r="C64" s="53" t="s">
        <v>19</v>
      </c>
      <c r="D64" s="56">
        <v>0.008</v>
      </c>
      <c r="E64" s="47">
        <f>'２年目'!F18</f>
      </c>
      <c r="F64" s="54"/>
      <c r="G64" s="47">
        <f>'２年目'!J18</f>
      </c>
      <c r="H64" s="55"/>
      <c r="I64" s="47">
        <f>'２年目'!N18</f>
      </c>
      <c r="J64" s="54"/>
      <c r="K64" s="47">
        <f>'２年目'!F38</f>
      </c>
      <c r="L64" s="55"/>
      <c r="M64" s="47">
        <f>'２年目'!J38</f>
      </c>
      <c r="N64" s="55"/>
      <c r="O64" s="47">
        <f>'２年目'!N38</f>
      </c>
      <c r="P64" s="55"/>
      <c r="Q64" s="47">
        <f>'２年目'!F58</f>
      </c>
      <c r="R64" s="55"/>
      <c r="S64" s="47">
        <f>'２年目'!J58</f>
      </c>
      <c r="T64" s="55"/>
      <c r="U64" s="47">
        <f>'２年目'!N58</f>
      </c>
      <c r="V64" s="55"/>
      <c r="W64" s="47">
        <f>'２年目'!F78</f>
      </c>
      <c r="X64" s="55"/>
      <c r="Y64" s="47">
        <f>'２年目'!J78</f>
      </c>
      <c r="Z64" s="55"/>
      <c r="AA64" s="47">
        <f>'２年目'!N78</f>
      </c>
      <c r="AB64" s="55"/>
    </row>
    <row r="65" spans="3:28" s="44" customFormat="1" ht="11.25">
      <c r="C65" s="53" t="s">
        <v>11</v>
      </c>
      <c r="D65" s="51">
        <v>0.84</v>
      </c>
      <c r="E65" s="47">
        <f>'２年目'!F19</f>
      </c>
      <c r="F65" s="54"/>
      <c r="G65" s="47">
        <f>'２年目'!J19</f>
      </c>
      <c r="H65" s="55"/>
      <c r="I65" s="47">
        <f>'２年目'!N19</f>
      </c>
      <c r="J65" s="54"/>
      <c r="K65" s="47">
        <f>'２年目'!F39</f>
      </c>
      <c r="L65" s="55"/>
      <c r="M65" s="47">
        <f>'２年目'!J39</f>
      </c>
      <c r="N65" s="55"/>
      <c r="O65" s="47">
        <f>'２年目'!N39</f>
      </c>
      <c r="P65" s="55"/>
      <c r="Q65" s="47">
        <f>'２年目'!F59</f>
      </c>
      <c r="R65" s="55"/>
      <c r="S65" s="47">
        <f>'２年目'!J59</f>
      </c>
      <c r="T65" s="55"/>
      <c r="U65" s="47">
        <f>'２年目'!N59</f>
      </c>
      <c r="V65" s="55"/>
      <c r="W65" s="47">
        <f>'２年目'!F79</f>
      </c>
      <c r="X65" s="55"/>
      <c r="Y65" s="47">
        <f>'２年目'!J79</f>
      </c>
      <c r="Z65" s="55"/>
      <c r="AA65" s="47">
        <f>'２年目'!N79</f>
      </c>
      <c r="AB65" s="55"/>
    </row>
    <row r="66" s="44" customFormat="1" ht="11.25"/>
  </sheetData>
  <sheetProtection sheet="1" objects="1" scenarios="1"/>
  <mergeCells count="1">
    <mergeCell ref="C1:S1"/>
  </mergeCells>
  <printOptions horizontalCentered="1"/>
  <pageMargins left="0.1968503937007874" right="0.1968503937007874" top="1.1811023622047245" bottom="0.3937007874015748" header="0.5118110236220472" footer="0.5118110236220472"/>
  <pageSetup horizontalDpi="600" verticalDpi="600" orientation="landscape" paperSize="9" scale="92" r:id="rId2"/>
  <rowBreaks count="1" manualBreakCount="1">
    <brk id="46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4"/>
  <sheetViews>
    <sheetView showGridLines="0" showRowColHeaders="0" zoomScale="75" zoomScaleNormal="75" workbookViewId="0" topLeftCell="A1">
      <selection activeCell="I32" sqref="I32"/>
    </sheetView>
  </sheetViews>
  <sheetFormatPr defaultColWidth="8.796875" defaultRowHeight="14.25"/>
  <cols>
    <col min="1" max="1" width="3" style="0" customWidth="1"/>
    <col min="18" max="18" width="2.69921875" style="0" customWidth="1"/>
  </cols>
  <sheetData>
    <row r="1" spans="2:18" ht="21">
      <c r="B1" s="103" t="s">
        <v>46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32"/>
    </row>
    <row r="2" spans="2:18" ht="14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1"/>
      <c r="N2" s="31"/>
      <c r="O2" s="31"/>
      <c r="P2" s="31"/>
      <c r="Q2" s="31"/>
      <c r="R2" s="31"/>
    </row>
    <row r="3" spans="2:18" ht="18.75">
      <c r="B3" s="31"/>
      <c r="C3" s="2"/>
      <c r="D3" s="29"/>
      <c r="E3" s="29"/>
      <c r="F3" s="29"/>
      <c r="G3" s="29"/>
      <c r="H3" s="29"/>
      <c r="I3" s="29"/>
      <c r="J3" s="29"/>
      <c r="K3" s="29"/>
      <c r="L3" s="29"/>
      <c r="M3" s="2"/>
      <c r="N3" s="31"/>
      <c r="O3" s="31"/>
      <c r="P3" s="31"/>
      <c r="Q3" s="31"/>
      <c r="R3" s="31"/>
    </row>
    <row r="4" spans="2:18" ht="18.75">
      <c r="B4" s="31"/>
      <c r="C4" s="2"/>
      <c r="D4" s="29"/>
      <c r="E4" s="29"/>
      <c r="F4" s="29"/>
      <c r="G4" s="29"/>
      <c r="H4" s="29"/>
      <c r="I4" s="29"/>
      <c r="J4" s="29"/>
      <c r="K4" s="29"/>
      <c r="L4" s="29"/>
      <c r="M4" s="2"/>
      <c r="N4" s="31"/>
      <c r="O4" s="31"/>
      <c r="P4" s="31"/>
      <c r="Q4" s="31"/>
      <c r="R4" s="31"/>
    </row>
    <row r="5" spans="2:18" ht="21">
      <c r="B5" s="31"/>
      <c r="C5" s="2"/>
      <c r="D5" s="37" t="s">
        <v>47</v>
      </c>
      <c r="E5" s="37"/>
      <c r="F5" s="37"/>
      <c r="G5" s="37"/>
      <c r="H5" s="37"/>
      <c r="I5" s="37"/>
      <c r="J5" s="37"/>
      <c r="K5" s="37"/>
      <c r="L5" s="37"/>
      <c r="M5" s="37"/>
      <c r="N5" s="38"/>
      <c r="O5" s="38"/>
      <c r="P5" s="38"/>
      <c r="Q5" s="31"/>
      <c r="R5" s="31"/>
    </row>
    <row r="6" spans="2:18" ht="12" customHeight="1">
      <c r="B6" s="31"/>
      <c r="C6" s="2"/>
      <c r="D6" s="37"/>
      <c r="E6" s="37"/>
      <c r="F6" s="37"/>
      <c r="G6" s="37"/>
      <c r="H6" s="37"/>
      <c r="I6" s="37"/>
      <c r="J6" s="37"/>
      <c r="K6" s="37"/>
      <c r="L6" s="37"/>
      <c r="M6" s="37"/>
      <c r="N6" s="38"/>
      <c r="O6" s="38"/>
      <c r="P6" s="38"/>
      <c r="Q6" s="31"/>
      <c r="R6" s="31"/>
    </row>
    <row r="7" spans="2:18" ht="12" customHeight="1">
      <c r="B7" s="31"/>
      <c r="C7" s="2"/>
      <c r="D7" s="37"/>
      <c r="E7" s="37"/>
      <c r="F7" s="37"/>
      <c r="G7" s="37"/>
      <c r="H7" s="37"/>
      <c r="I7" s="37"/>
      <c r="J7" s="37"/>
      <c r="K7" s="37"/>
      <c r="L7" s="37"/>
      <c r="M7" s="37"/>
      <c r="N7" s="38"/>
      <c r="O7" s="38"/>
      <c r="P7" s="38"/>
      <c r="Q7" s="31"/>
      <c r="R7" s="31"/>
    </row>
    <row r="8" spans="2:18" ht="25.5">
      <c r="B8" s="31"/>
      <c r="C8" s="2"/>
      <c r="D8" s="37" t="s">
        <v>40</v>
      </c>
      <c r="E8" s="37"/>
      <c r="F8" s="37"/>
      <c r="G8" s="37"/>
      <c r="H8" s="37"/>
      <c r="I8" s="37"/>
      <c r="J8" s="106">
        <f>IF(COUNT('1年目'!D7:D19,'1年目'!H7:H19,'1年目'!L7:L19,'1年目'!D27:D39,'1年目'!H27:H39,'1年目'!L27:L39,'1年目'!D47:D59,'1年目'!H47:H59,'1年目'!L47:L59,'1年目'!D67:D79,'1年目'!H67:H79,'1年目'!L67:L79)=0,"",IF(COUNT('２年目'!D7:D19,'２年目'!H7:H19,'２年目'!L7:L19,'２年目'!D27:D39,'２年目'!H27:H39,'２年目'!L27:L39,'２年目'!D47:D59,'２年目'!H47:H59,'２年目'!L47:L59,'２年目'!D67:D79,'２年目'!H67:H79,'２年目'!L67:L79)=0,"",ABS(AVERAGE('２年目'!F20,'２年目'!J20,'２年目'!N20,'２年目'!F40,'２年目'!J40,'２年目'!N40,'２年目'!F60,'２年目'!J60,'２年目'!N60,'２年目'!F80,'２年目'!J80,'２年目'!N80)-AVERAGE('1年目'!F20,'1年目'!J20,'1年目'!N20,'1年目'!F40,'1年目'!J40,'1年目'!N40,'1年目'!F60,'1年目'!J60,'1年目'!N60,'1年目'!F80,'1年目'!J80,'1年目'!N80))))</f>
      </c>
      <c r="K8" s="106"/>
      <c r="L8" s="39" t="s">
        <v>41</v>
      </c>
      <c r="M8" s="39"/>
      <c r="N8" s="39">
        <f>IF(COUNT('1年目'!D7:D19,'1年目'!H7:H19,'1年目'!L7:L19,'1年目'!D27:D39,'1年目'!H27:H39,'1年目'!L27:L39,'1年目'!D47:D59,'1年目'!H47:H59,'1年目'!L47:L59,'1年目'!D67:D79,'1年目'!H67:H79,'1年目'!L67:L79)=0,"",IF(COUNT('２年目'!D7:D19,'２年目'!H7:H19,'２年目'!L7:L19,'２年目'!D27:D39,'２年目'!H27:H39,'２年目'!L27:L39,'２年目'!D47:D59,'２年目'!H47:H59,'２年目'!L47:L59,'２年目'!D67:D79,'２年目'!H67:H79,'２年目'!L67:L79)=0,"",IF(AVERAGE('２年目'!F20,'２年目'!J20,'２年目'!N20,'２年目'!F40,'２年目'!J40,'２年目'!N40,'２年目'!F60,'２年目'!J60,'２年目'!N60,'２年目'!F80,'２年目'!J80,'２年目'!N80)-AVERAGE('1年目'!F20,'1年目'!J20,'1年目'!N20,'1年目'!F40,'1年目'!J40,'1年目'!N40,'1年目'!F60,'1年目'!J60,'1年目'!N60,'1年目'!F80,'1年目'!J80,'1年目'!N80)&gt;0,"増加",IF(AVERAGE('２年目'!F20,'２年目'!J20,'２年目'!N20,'２年目'!F40,'２年目'!J40,'２年目'!N40,'２年目'!F60,'２年目'!J60,'２年目'!N60,'２年目'!F80,'２年目'!J80,'２年目'!N80)-AVERAGE('1年目'!F20,'1年目'!J20,'1年目'!N20,'1年目'!F40,'1年目'!J40,'1年目'!N40,'1年目'!F60,'1年目'!J60,'1年目'!N60,'1年目'!F80,'1年目'!J80,'1年目'!N80)=0,"(同じ)","減少"))))</f>
      </c>
      <c r="O8" s="37"/>
      <c r="P8" s="37"/>
      <c r="Q8" s="31"/>
      <c r="R8" s="31"/>
    </row>
    <row r="9" spans="2:18" ht="21">
      <c r="B9" s="31"/>
      <c r="C9" s="2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1"/>
      <c r="R9" s="31"/>
    </row>
    <row r="10" spans="2:18" ht="21">
      <c r="B10" s="31"/>
      <c r="C10" s="2"/>
      <c r="D10" s="37" t="s">
        <v>25</v>
      </c>
      <c r="E10" s="37"/>
      <c r="F10" s="37"/>
      <c r="G10" s="37"/>
      <c r="H10" s="37"/>
      <c r="I10" s="37"/>
      <c r="J10" s="106">
        <f>IF(COUNT('1年目'!G7:G12,'1年目'!K7:K12,'1年目'!O7:O12,'1年目'!G27:G32,'1年目'!K27:K32,'1年目'!O27:O32,'1年目'!G47:G52,'1年目'!K47:K52,'1年目'!O47:O52,'1年目'!G67:G72,'1年目'!K67:K72,'1年目'!O67:O72)=0,"",IF(COUNT('２年目'!G7:G12,'２年目'!K7:K12,'２年目'!O7:O12,'２年目'!G27:G32,'２年目'!K27:K32,'２年目'!O27:O32,'２年目'!G47:G52,'２年目'!K47:K52,'２年目'!O47:O52,'２年目'!G67:G72,'２年目'!K67:K72,'２年目'!O67:O72)=0,"",ABS(AVERAGE('２年目'!G20,'２年目'!K20,'２年目'!O20,'２年目'!G40,'２年目'!K40,'２年目'!O40,'２年目'!G60,'２年目'!K60,'２年目'!O60,'２年目'!G80,'２年目'!K80,'２年目'!O80)-AVERAGE('1年目'!G20,'1年目'!K20,'1年目'!O20,'1年目'!G40,'1年目'!K40,'1年目'!O40,'1年目'!G60,'1年目'!K60,'1年目'!O60,'1年目'!G80,'1年目'!K80,'1年目'!O80))))</f>
      </c>
      <c r="K10" s="106"/>
      <c r="L10" s="39" t="s">
        <v>23</v>
      </c>
      <c r="M10" s="39"/>
      <c r="N10" s="39">
        <f>IF(COUNT('1年目'!G7:G12,'1年目'!K7:K12,'1年目'!O7:O12,'1年目'!G27:G32,'1年目'!K27:K32,'1年目'!O27:O32,'1年目'!G47:G52,'1年目'!K47:K52,'1年目'!O47:O52,'1年目'!G67:G72,'1年目'!K67:K72,'1年目'!O67:O72)=0,"",IF(COUNT('２年目'!G7:G12,'２年目'!K7:K12,'２年目'!O7:O12,'２年目'!G27:G32,'２年目'!K27:K32,'２年目'!O27:O32,'２年目'!G47:G52,'２年目'!K47:K52,'２年目'!O47:O52,'２年目'!G67:G72,'２年目'!K67:K72,'２年目'!O67:O72)=0,"",IF(AVERAGE('２年目'!G20,'２年目'!K20,'２年目'!O20,'２年目'!G40,'２年目'!K40,'２年目'!O40,'２年目'!G60,'２年目'!K60,'２年目'!O60,'２年目'!G80,'２年目'!K80,'２年目'!O80)-AVERAGE('1年目'!G20,'1年目'!K20,'1年目'!O20,'1年目'!G40,'1年目'!K40,'1年目'!O40,'1年目'!G60,'1年目'!K60,'1年目'!O60,'1年目'!G80,'1年目'!K80,'1年目'!O80)&gt;=0,"増加",IF(AVERAGE('２年目'!G20,'２年目'!K20,'２年目'!O20,'２年目'!G40,'２年目'!K40,'２年目'!O40,'２年目'!G60,'２年目'!K60,'２年目'!O60,'２年目'!G80,'２年目'!K80,'２年目'!O80)-AVERAGE('1年目'!G20,'1年目'!K20,'1年目'!O20,'1年目'!G40,'1年目'!K40,'1年目'!O40,'1年目'!G60,'1年目'!K60,'1年目'!O60,'1年目'!G80,'1年目'!K80,'1年目'!O80)=0,"(同じ)","減少"))))</f>
      </c>
      <c r="O10" s="37"/>
      <c r="P10" s="37"/>
      <c r="Q10" s="31"/>
      <c r="R10" s="31"/>
    </row>
    <row r="11" spans="2:18" ht="15" customHeight="1">
      <c r="B11" s="31"/>
      <c r="C11" s="2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8"/>
      <c r="Q11" s="31"/>
      <c r="R11" s="31"/>
    </row>
    <row r="12" spans="2:18" ht="9" customHeight="1">
      <c r="B12" s="31"/>
      <c r="C12" s="2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/>
      <c r="O12" s="38"/>
      <c r="P12" s="38"/>
      <c r="Q12" s="31"/>
      <c r="R12" s="31"/>
    </row>
    <row r="13" spans="2:18" ht="21">
      <c r="B13" s="31"/>
      <c r="C13" s="2"/>
      <c r="D13" s="37" t="s">
        <v>45</v>
      </c>
      <c r="E13" s="37"/>
      <c r="F13" s="37"/>
      <c r="G13" s="37"/>
      <c r="H13" s="37"/>
      <c r="I13" s="37"/>
      <c r="J13" s="37"/>
      <c r="K13" s="37"/>
      <c r="L13" s="37"/>
      <c r="M13" s="37"/>
      <c r="N13" s="38"/>
      <c r="O13" s="38"/>
      <c r="P13" s="38"/>
      <c r="Q13" s="31"/>
      <c r="R13" s="31"/>
    </row>
    <row r="14" spans="2:18" ht="6.75" customHeight="1">
      <c r="B14" s="31"/>
      <c r="C14" s="2"/>
      <c r="D14" s="29"/>
      <c r="E14" s="29"/>
      <c r="F14" s="29"/>
      <c r="G14" s="29"/>
      <c r="H14" s="29"/>
      <c r="I14" s="29"/>
      <c r="J14" s="29"/>
      <c r="K14" s="29"/>
      <c r="L14" s="29"/>
      <c r="M14" s="2"/>
      <c r="N14" s="31"/>
      <c r="O14" s="31"/>
      <c r="P14" s="31"/>
      <c r="Q14" s="31"/>
      <c r="R14" s="31"/>
    </row>
    <row r="15" spans="2:18" ht="18.75">
      <c r="B15" s="2"/>
      <c r="C15" s="29"/>
      <c r="D15" s="29"/>
      <c r="E15" s="29"/>
      <c r="F15" s="29"/>
      <c r="G15" s="29"/>
      <c r="H15" s="29"/>
      <c r="I15" s="29"/>
      <c r="J15" s="29"/>
      <c r="K15" s="29"/>
      <c r="L15" s="2"/>
      <c r="M15" s="31"/>
      <c r="N15" s="31"/>
      <c r="O15" s="31"/>
      <c r="P15" s="31"/>
      <c r="Q15" s="31"/>
      <c r="R15" s="31"/>
    </row>
    <row r="16" spans="2:18" ht="21">
      <c r="B16" s="2"/>
      <c r="C16" s="2"/>
      <c r="D16" s="37">
        <f>IF(COUNT('1年目'!D7:D19,'1年目'!H7:H19,'1年目'!L7:L19,'1年目'!D27:D39,'1年目'!H27:H39,'1年目'!L27:L39,'1年目'!D47:D59,'1年目'!H47:H59,'1年目'!L47:L59,'1年目'!D67:D79,'1年目'!H67:H79,'1年目'!L67:L79)=0,"",IF(COUNT('２年目'!D7:D19,'２年目'!H7:H19,'２年目'!L7:L19,'２年目'!D27:D39,'２年目'!H27:H39,'２年目'!L27:L39,'２年目'!D47:D59,'２年目'!H47:H59,'２年目'!L47:L59,'２年目'!D67:D79,'２年目'!H67:H79,'２年目'!L67:L79)=0,"",IF(AVERAGE('２年目'!F20,'２年目'!J20,'２年目'!N20,'２年目'!F40,'２年目'!J40,'２年目'!N40,'２年目'!F60,'２年目'!J60,'２年目'!N60,'２年目'!F80,'２年目'!J80,'２年目'!N80)-AVERAGE('1年目'!F20,'1年目'!J20,'1年目'!N20,'1年目'!F40,'1年目'!J40,'1年目'!N40,'1年目'!F60,'1年目'!J60,'1年目'!N60,'1年目'!F80,'1年目'!J80,'1年目'!N80)&gt;=0,"エコライフの実践に向けて頑張りましょう！","この調子でエコライフを続けていきましょう！")))</f>
      </c>
      <c r="E16" s="37"/>
      <c r="F16" s="2"/>
      <c r="G16" s="2"/>
      <c r="H16" s="2"/>
      <c r="I16" s="2"/>
      <c r="J16" s="2"/>
      <c r="K16" s="2"/>
      <c r="L16" s="2"/>
      <c r="M16" s="31"/>
      <c r="N16" s="31"/>
      <c r="O16" s="31"/>
      <c r="P16" s="31"/>
      <c r="Q16" s="31"/>
      <c r="R16" s="31"/>
    </row>
    <row r="17" spans="2:18" ht="14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31"/>
      <c r="N17" s="31"/>
      <c r="O17" s="31"/>
      <c r="P17" s="31"/>
      <c r="Q17" s="31"/>
      <c r="R17" s="31"/>
    </row>
    <row r="18" spans="2:18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31"/>
      <c r="N18" s="31"/>
      <c r="O18" s="31"/>
      <c r="P18" s="31"/>
      <c r="Q18" s="31"/>
      <c r="R18" s="31"/>
    </row>
    <row r="19" spans="2:18" ht="14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31"/>
      <c r="N19" s="31"/>
      <c r="O19" s="31"/>
      <c r="P19" s="31"/>
      <c r="Q19" s="31"/>
      <c r="R19" s="31"/>
    </row>
    <row r="20" spans="2:18" ht="14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31"/>
      <c r="N20" s="31"/>
      <c r="O20" s="31"/>
      <c r="P20" s="31"/>
      <c r="Q20" s="31"/>
      <c r="R20" s="31"/>
    </row>
    <row r="21" spans="2:18" ht="14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31"/>
      <c r="N21" s="31"/>
      <c r="O21" s="31"/>
      <c r="P21" s="31"/>
      <c r="Q21" s="31"/>
      <c r="R21" s="31"/>
    </row>
    <row r="22" spans="2:18" ht="14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31"/>
      <c r="N22" s="31"/>
      <c r="O22" s="31"/>
      <c r="P22" s="31"/>
      <c r="Q22" s="31"/>
      <c r="R22" s="31"/>
    </row>
    <row r="23" spans="2:18" ht="14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31"/>
      <c r="N23" s="31"/>
      <c r="O23" s="31"/>
      <c r="P23" s="31"/>
      <c r="Q23" s="31"/>
      <c r="R23" s="31"/>
    </row>
    <row r="24" spans="2:18" ht="14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31"/>
      <c r="N24" s="31"/>
      <c r="O24" s="31"/>
      <c r="P24" s="31"/>
      <c r="Q24" s="31"/>
      <c r="R24" s="31"/>
    </row>
    <row r="25" spans="2:18" ht="14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31"/>
      <c r="N25" s="31"/>
      <c r="O25" s="31"/>
      <c r="P25" s="31"/>
      <c r="Q25" s="31"/>
      <c r="R25" s="31"/>
    </row>
    <row r="26" spans="2:18" ht="14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31"/>
      <c r="N26" s="31"/>
      <c r="O26" s="31"/>
      <c r="P26" s="31"/>
      <c r="Q26" s="31"/>
      <c r="R26" s="31"/>
    </row>
    <row r="27" spans="2:18" ht="14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31"/>
      <c r="N27" s="31"/>
      <c r="O27" s="31"/>
      <c r="P27" s="31"/>
      <c r="Q27" s="31"/>
      <c r="R27" s="31"/>
    </row>
    <row r="28" spans="2:18" ht="14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31"/>
      <c r="N28" s="31"/>
      <c r="O28" s="31"/>
      <c r="P28" s="31"/>
      <c r="Q28" s="31"/>
      <c r="R28" s="31"/>
    </row>
    <row r="29" spans="2:18" ht="14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31"/>
      <c r="N29" s="31"/>
      <c r="O29" s="31"/>
      <c r="P29" s="31"/>
      <c r="Q29" s="31"/>
      <c r="R29" s="31"/>
    </row>
    <row r="30" spans="2:18" ht="14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31"/>
      <c r="N30" s="31"/>
      <c r="O30" s="31"/>
      <c r="P30" s="31"/>
      <c r="Q30" s="31"/>
      <c r="R30" s="31"/>
    </row>
    <row r="31" spans="2:18" ht="14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31"/>
      <c r="N31" s="31"/>
      <c r="O31" s="31"/>
      <c r="P31" s="31"/>
      <c r="Q31" s="31"/>
      <c r="R31" s="31"/>
    </row>
    <row r="32" spans="2:18" ht="14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31"/>
      <c r="N32" s="31"/>
      <c r="O32" s="31"/>
      <c r="P32" s="31"/>
      <c r="Q32" s="31"/>
      <c r="R32" s="31"/>
    </row>
    <row r="33" spans="2:18" ht="13.5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2:18" ht="13.5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</sheetData>
  <mergeCells count="3">
    <mergeCell ref="J8:K8"/>
    <mergeCell ref="J10:K10"/>
    <mergeCell ref="B1:Q1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YWH1314</cp:lastModifiedBy>
  <cp:lastPrinted>2008-05-18T23:16:12Z</cp:lastPrinted>
  <dcterms:created xsi:type="dcterms:W3CDTF">2004-03-16T05:10:48Z</dcterms:created>
  <dcterms:modified xsi:type="dcterms:W3CDTF">2008-05-18T23:36:30Z</dcterms:modified>
  <cp:category/>
  <cp:version/>
  <cp:contentType/>
  <cp:contentStatus/>
</cp:coreProperties>
</file>