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CxEzxVu8Z5KzQhbvrz3Q2g8X6P43MhaPwCwzp6fHeLFByGqurYUgO9mUszH08JBlIZbajTPzwD4I8Ir3gxiJoQ==" workbookSaltValue="GFRD2By6qeN8AQjP2crbSw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V76" i="4" s="1"/>
  <c r="CM7" i="5"/>
  <c r="BZ7" i="5"/>
  <c r="BY7" i="5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FX52" i="4" s="1"/>
  <c r="BG7" i="5"/>
  <c r="BF7" i="5"/>
  <c r="BD7" i="5"/>
  <c r="BC7" i="5"/>
  <c r="BZ53" i="4" s="1"/>
  <c r="BB7" i="5"/>
  <c r="BA7" i="5"/>
  <c r="AZ7" i="5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GQ31" i="4" s="1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KO53" i="4"/>
  <c r="JV53" i="4"/>
  <c r="JC53" i="4"/>
  <c r="HJ53" i="4"/>
  <c r="GQ53" i="4"/>
  <c r="EL53" i="4"/>
  <c r="CS53" i="4"/>
  <c r="BG53" i="4"/>
  <c r="AN53" i="4"/>
  <c r="U53" i="4"/>
  <c r="LH52" i="4"/>
  <c r="KO52" i="4"/>
  <c r="JV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LH31" i="4"/>
  <c r="JV31" i="4"/>
  <c r="JC31" i="4"/>
  <c r="HJ31" i="4"/>
  <c r="FE31" i="4"/>
  <c r="EL31" i="4"/>
  <c r="BZ31" i="4"/>
  <c r="BG31" i="4"/>
  <c r="AN31" i="4"/>
  <c r="LJ10" i="4"/>
  <c r="JQ10" i="4"/>
  <c r="HX10" i="4"/>
  <c r="AQ10" i="4"/>
  <c r="B10" i="4"/>
  <c r="JQ8" i="4"/>
  <c r="HX8" i="4"/>
  <c r="CF8" i="4"/>
  <c r="AQ8" i="4"/>
  <c r="B8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GQ30" i="4"/>
  <c r="LT76" i="4"/>
  <c r="GQ51" i="4"/>
  <c r="LH30" i="4"/>
  <c r="IE76" i="4"/>
  <c r="BZ51" i="4"/>
  <c r="HP76" i="4"/>
  <c r="BG51" i="4"/>
  <c r="FX30" i="4"/>
  <c r="BG30" i="4"/>
  <c r="AV76" i="4"/>
  <c r="KO51" i="4"/>
  <c r="FX51" i="4"/>
  <c r="LE76" i="4"/>
  <c r="KO30" i="4"/>
  <c r="KP76" i="4"/>
  <c r="FE51" i="4"/>
  <c r="JV30" i="4"/>
  <c r="HA76" i="4"/>
  <c r="AN51" i="4"/>
  <c r="FE30" i="4"/>
  <c r="AN30" i="4"/>
  <c r="AG76" i="4"/>
  <c r="JV51" i="4"/>
  <c r="R76" i="4"/>
  <c r="JC51" i="4"/>
  <c r="KA76" i="4"/>
  <c r="EL51" i="4"/>
  <c r="JC30" i="4"/>
  <c r="U30" i="4"/>
  <c r="GL76" i="4"/>
  <c r="U51" i="4"/>
  <c r="EL30" i="4"/>
</calcChain>
</file>

<file path=xl/sharedStrings.xml><?xml version="1.0" encoding="utf-8"?>
<sst xmlns="http://schemas.openxmlformats.org/spreadsheetml/2006/main" count="287" uniqueCount="136">
  <si>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</si>
  <si>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</si>
  <si>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</si>
  <si>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</si>
  <si>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</si>
  <si>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</si>
  <si>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</si>
  <si>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</si>
  <si>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</si>
  <si>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</si>
  <si>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</si>
  <si>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</si>
  <si>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</si>
  <si>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</si>
  <si>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</si>
  <si>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</si>
  <si>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</si>
  <si>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</si>
  <si>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</si>
  <si>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</si>
  <si>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</si>
  <si>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</si>
  <si>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</si>
  <si>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</si>
  <si>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</si>
  <si>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</si>
  <si>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</si>
  <si>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</si>
  <si>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</si>
  <si>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</si>
  <si>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</si>
  <si>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</si>
  <si>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</si>
  <si>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</si>
  <si>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</si>
  <si>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</si>
  <si>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</si>
  <si>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</si>
  <si>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</si>
  <si>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</si>
  <si>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</si>
  <si>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</si>
  <si>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</si>
  <si>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</si>
  <si>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</si>
  <si>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</si>
  <si>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</si>
  <si>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</si>
  <si>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</si>
  <si>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</si>
  <si>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</si>
  <si>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</si>
  <si>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</si>
  <si>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</si>
  <si>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</si>
  <si>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</si>
  <si>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</si>
  <si>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</si>
  <si>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</si>
  <si>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</si>
  <si>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</si>
  <si>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</si>
  <si>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</si>
  <si>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</si>
  <si>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</si>
  <si>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</si>
  <si>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</si>
  <si>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</si>
  <si>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</si>
  <si>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</si>
  <si>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</si>
  <si>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</si>
  <si>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</si>
  <si>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</si>
  <si>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</si>
  <si>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</si>
  <si>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</si>
  <si>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</si>
  <si>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</si>
  <si>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</si>
  <si>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</si>
  <si>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</si>
  <si>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</si>
  <si>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</si>
  <si>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</si>
  <si>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</si>
  <si>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</si>
  <si>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</si>
  <si>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</si>
  <si>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</si>
  <si>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</si>
  <si>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</si>
  <si>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</si>
  <si>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</si>
  <si>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</si>
  <si>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</si>
  <si>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</si>
  <si>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</si>
  <si>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</si>
  <si>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</si>
  <si>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</si>
  <si>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</si>
  <si>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</si>
  <si>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</si>
  <si>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</si>
  <si>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</si>
  <si>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</si>
  <si>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</si>
  <si>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</si>
  <si>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</si>
  <si>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</si>
  <si>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</si>
  <si>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</si>
  <si>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</si>
  <si>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愛媛県　八幡浜市</t>
  </si>
  <si>
    <t>沖新田駐車場</t>
  </si>
  <si>
    <t>法非適用</t>
  </si>
  <si>
    <t>駐車場整備事業</t>
  </si>
  <si>
    <t>-</t>
  </si>
  <si>
    <t>Ａ３Ｂ２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</si>
  <si>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</si>
  <si>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</si>
  <si>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</si>
  <si>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</si>
  <si>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</si>
  <si>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</si>
  <si>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</si>
  <si>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</si>
  <si>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</si>
  <si>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</si>
  <si>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</si>
  <si>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</si>
  <si>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 xml:space="preserve">①収益的収支比率
ほぼ横ばいで推移している。
定期駐車のみとなっており、平成２４年度からほぼ空きがない状態であったので、収入については増減がほとんどなかった。また、支出については、主なものは港湾施設使用料であり、平成２６年度に１平方メートル当たりの単価が増額されている。１００％は超えており赤字にはなっていないが、類似施設平均値と比べると半分以下の数値となっている。
④売上高ＧＯＰ比率
⑤ＥＢＩＴＤＡ
売上高ＧＯＰ比率が、類似施設平均値を上回っているため、利益率は高い。数値も安定している。ＥＢＩＴＤＡが、平均値を下回っているのは、収容台数が４９台と、小規模な駐車場であり、利益そのものの額が小さいことが原因として挙げられる。
</t>
    <phoneticPr fontId="6"/>
  </si>
  <si>
    <t xml:space="preserve">⑧設備投資見込額
平面駐車場であり、大きな改修等、新たな設備投資については見込んでいない。
</t>
    <phoneticPr fontId="6"/>
  </si>
  <si>
    <t>⑪稼働率
定期駐車のみとなっており、空きがない状態であったので、１００％で推移している。</t>
    <phoneticPr fontId="6"/>
  </si>
  <si>
    <t>支出としては、ほとんどが港湾施設使用料である。平面駐車場で、機械等の設置もないので、修繕等もほとんどない。駐車場契約について、定期駐車のみで、港に位置していることもあり、主にフェリー会社やその他企業の契約が多い。ほとんど空きがない状態で推移しており、収入は安定している。そのため、営業に関する収益性は高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</si>
</sst>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155.30000000000001</c:v>
                </c:pt>
                <c:pt idx="1">
                  <c:v>155.5</c:v>
                </c:pt>
                <c:pt idx="2">
                  <c:v>151.6</c:v>
                </c:pt>
                <c:pt idx="3">
                  <c:v>154</c:v>
                </c:pt>
                <c:pt idx="4">
                  <c:v>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1488"/>
        <c:axId val="4427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356.8</c:v>
                </c:pt>
                <c:pt idx="1">
                  <c:v>366.4</c:v>
                </c:pt>
                <c:pt idx="2">
                  <c:v>317.5</c:v>
                </c:pt>
                <c:pt idx="3">
                  <c:v>467.9</c:v>
                </c:pt>
                <c:pt idx="4">
                  <c:v>385.1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1488"/>
        <c:axId val="44273664"/>
      </c:lineChart>
      <c:dateAx>
        <c:axId val="4427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73664"/>
        <c:crosses val="autoZero"/>
        <c:auto val="1"/>
        <c:lblOffset val="100"/>
        <c:baseTimeUnit val="years"/>
      </c:dateAx>
      <c:valAx>
        <c:axId val="4427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271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29856"/>
        <c:axId val="4473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44.3</c:v>
                </c:pt>
                <c:pt idx="1">
                  <c:v>76</c:v>
                </c:pt>
                <c:pt idx="2">
                  <c:v>59.3</c:v>
                </c:pt>
                <c:pt idx="3">
                  <c:v>88.6</c:v>
                </c:pt>
                <c:pt idx="4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9856"/>
        <c:axId val="44731776"/>
      </c:lineChart>
      <c:dateAx>
        <c:axId val="4472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31776"/>
        <c:crosses val="autoZero"/>
        <c:auto val="1"/>
        <c:lblOffset val="100"/>
        <c:baseTimeUnit val="years"/>
      </c:dateAx>
      <c:valAx>
        <c:axId val="4473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72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95008"/>
        <c:axId val="4479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95008"/>
        <c:axId val="44796928"/>
      </c:lineChart>
      <c:dateAx>
        <c:axId val="4479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96928"/>
        <c:crosses val="autoZero"/>
        <c:auto val="1"/>
        <c:lblOffset val="100"/>
        <c:baseTimeUnit val="years"/>
      </c:dateAx>
      <c:valAx>
        <c:axId val="4479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795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1968"/>
        <c:axId val="4485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51968"/>
        <c:axId val="44853888"/>
      </c:lineChart>
      <c:dateAx>
        <c:axId val="4485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53888"/>
        <c:crosses val="autoZero"/>
        <c:auto val="1"/>
        <c:lblOffset val="100"/>
        <c:baseTimeUnit val="years"/>
      </c:dateAx>
      <c:valAx>
        <c:axId val="4485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51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80256"/>
        <c:axId val="4488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9.5</c:v>
                </c:pt>
                <c:pt idx="4">
                  <c:v>9.9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880256"/>
        <c:axId val="44882176"/>
      </c:lineChart>
      <c:dateAx>
        <c:axId val="4488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882176"/>
        <c:crosses val="autoZero"/>
        <c:auto val="1"/>
        <c:lblOffset val="100"/>
        <c:baseTimeUnit val="years"/>
      </c:dateAx>
      <c:valAx>
        <c:axId val="4488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88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60096"/>
        <c:axId val="4506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19</c:v>
                </c:pt>
                <c:pt idx="1">
                  <c:v>55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0096"/>
        <c:axId val="45062016"/>
      </c:lineChart>
      <c:dateAx>
        <c:axId val="4506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062016"/>
        <c:crosses val="autoZero"/>
        <c:auto val="1"/>
        <c:lblOffset val="100"/>
        <c:baseTimeUnit val="years"/>
      </c:dateAx>
      <c:valAx>
        <c:axId val="4506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5060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079936"/>
        <c:axId val="4616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181</c:v>
                </c:pt>
                <c:pt idx="2">
                  <c:v>182.1</c:v>
                </c:pt>
                <c:pt idx="3">
                  <c:v>184.8</c:v>
                </c:pt>
                <c:pt idx="4">
                  <c:v>182.5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9936"/>
        <c:axId val="46163456"/>
      </c:lineChart>
      <c:dateAx>
        <c:axId val="4507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163456"/>
        <c:crosses val="autoZero"/>
        <c:auto val="1"/>
        <c:lblOffset val="100"/>
        <c:baseTimeUnit val="years"/>
      </c:dateAx>
      <c:valAx>
        <c:axId val="4616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5079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99.2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97760"/>
        <c:axId val="4628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38.799999999999997</c:v>
                </c:pt>
                <c:pt idx="1">
                  <c:v>37.6</c:v>
                </c:pt>
                <c:pt idx="2">
                  <c:v>37.700000000000003</c:v>
                </c:pt>
                <c:pt idx="3">
                  <c:v>38.5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97760"/>
        <c:axId val="46281856"/>
      </c:lineChart>
      <c:dateAx>
        <c:axId val="46197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81856"/>
        <c:crosses val="autoZero"/>
        <c:auto val="1"/>
        <c:lblOffset val="100"/>
        <c:baseTimeUnit val="years"/>
      </c:dateAx>
      <c:valAx>
        <c:axId val="4628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6197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1212</c:v>
                </c:pt>
                <c:pt idx="1">
                  <c:v>1070</c:v>
                </c:pt>
                <c:pt idx="2">
                  <c:v>1031</c:v>
                </c:pt>
                <c:pt idx="3">
                  <c:v>1078</c:v>
                </c:pt>
                <c:pt idx="4">
                  <c:v>1000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95680"/>
        <c:axId val="4629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7659</c:v>
                </c:pt>
                <c:pt idx="1">
                  <c:v>6771</c:v>
                </c:pt>
                <c:pt idx="2">
                  <c:v>7055</c:v>
                </c:pt>
                <c:pt idx="3">
                  <c:v>8884</c:v>
                </c:pt>
                <c:pt idx="4">
                  <c:v>8279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95680"/>
        <c:axId val="46297856"/>
      </c:lineChart>
      <c:dateAx>
        <c:axId val="4629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97856"/>
        <c:crosses val="autoZero"/>
        <c:auto val="1"/>
        <c:lblOffset val="100"/>
        <c:baseTimeUnit val="years"/>
      </c:dateAx>
      <c:valAx>
        <c:axId val="4629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6295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1" zoomScale="70" zoomScaleNormal="70" zoomScaleSheetLayoutView="70" workbookViewId="0">
      <selection activeCell="H60" sqref="H60:MV61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沖新田駐車場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131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1435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39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49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 t="str">
        <f>データ!W7</f>
        <v>-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132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155.30000000000001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155.5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151.6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154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148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100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100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100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100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356.8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366.4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317.5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467.9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385.1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10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11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9.5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9.9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182.5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181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182.1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184.8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182.5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134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99.2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100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100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100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97.2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1212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1070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1031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1078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1000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19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55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60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60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55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38.799999999999997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37.6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37.700000000000003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38.5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37.6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7659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6771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7055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8884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8279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44.3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76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59.3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88.6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72.2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QEQnG0Zc6YQUpYtVQMYJdvhc5q/1yuyi8HP/mgjTNwpZ9PCJ7oISjTGqHkQJdLORF82yOR2Nv2ukpFYTgJ3hAg==" saltValue="nMUJtcBETbe9WXA675qMI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2</v>
      </c>
      <c r="H6" s="61" t="str">
        <f>SUBSTITUTE(H8,"　","")</f>
        <v>愛媛県八幡浜市</v>
      </c>
      <c r="I6" s="61" t="str">
        <f t="shared" si="1"/>
        <v>沖新田駐車場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39</v>
      </c>
      <c r="S6" s="63" t="str">
        <f t="shared" si="1"/>
        <v>公共施設</v>
      </c>
      <c r="T6" s="63" t="str">
        <f t="shared" si="1"/>
        <v>無</v>
      </c>
      <c r="U6" s="64">
        <f t="shared" si="1"/>
        <v>1435</v>
      </c>
      <c r="V6" s="64">
        <f t="shared" si="1"/>
        <v>49</v>
      </c>
      <c r="W6" s="64" t="str">
        <f t="shared" si="1"/>
        <v>-</v>
      </c>
      <c r="X6" s="63" t="str">
        <f t="shared" si="1"/>
        <v>導入なし</v>
      </c>
      <c r="Y6" s="65">
        <f>IF(Y8="-",NA(),Y8)</f>
        <v>155.30000000000001</v>
      </c>
      <c r="Z6" s="65">
        <f t="shared" ref="Z6:AH6" si="2">IF(Z8="-",NA(),Z8)</f>
        <v>155.5</v>
      </c>
      <c r="AA6" s="65">
        <f t="shared" si="2"/>
        <v>151.6</v>
      </c>
      <c r="AB6" s="65">
        <f t="shared" si="2"/>
        <v>154</v>
      </c>
      <c r="AC6" s="65">
        <f t="shared" si="2"/>
        <v>148</v>
      </c>
      <c r="AD6" s="65">
        <f t="shared" si="2"/>
        <v>356.8</v>
      </c>
      <c r="AE6" s="65">
        <f t="shared" si="2"/>
        <v>366.4</v>
      </c>
      <c r="AF6" s="65">
        <f t="shared" si="2"/>
        <v>317.5</v>
      </c>
      <c r="AG6" s="65">
        <f t="shared" si="2"/>
        <v>467.9</v>
      </c>
      <c r="AH6" s="65">
        <f t="shared" si="2"/>
        <v>385.1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9</v>
      </c>
      <c r="AP6" s="65">
        <f t="shared" si="3"/>
        <v>10</v>
      </c>
      <c r="AQ6" s="65">
        <f t="shared" si="3"/>
        <v>11</v>
      </c>
      <c r="AR6" s="65">
        <f t="shared" si="3"/>
        <v>9.5</v>
      </c>
      <c r="AS6" s="65">
        <f t="shared" si="3"/>
        <v>9.9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19</v>
      </c>
      <c r="BA6" s="66">
        <f t="shared" si="4"/>
        <v>55</v>
      </c>
      <c r="BB6" s="66">
        <f t="shared" si="4"/>
        <v>60</v>
      </c>
      <c r="BC6" s="66">
        <f t="shared" si="4"/>
        <v>60</v>
      </c>
      <c r="BD6" s="66">
        <f t="shared" si="4"/>
        <v>55</v>
      </c>
      <c r="BE6" s="64" t="str">
        <f>IF(BE8="-","",IF(BE8="-","【-】","【"&amp;SUBSTITUTE(TEXT(BE8,"#,##0"),"-","△")&amp;"】"))</f>
        <v>【140】</v>
      </c>
      <c r="BF6" s="65">
        <f>IF(BF8="-",NA(),BF8)</f>
        <v>99.2</v>
      </c>
      <c r="BG6" s="65">
        <f t="shared" ref="BG6:BO6" si="5">IF(BG8="-",NA(),BG8)</f>
        <v>100</v>
      </c>
      <c r="BH6" s="65">
        <f t="shared" si="5"/>
        <v>100</v>
      </c>
      <c r="BI6" s="65">
        <f t="shared" si="5"/>
        <v>100</v>
      </c>
      <c r="BJ6" s="65">
        <f t="shared" si="5"/>
        <v>97.2</v>
      </c>
      <c r="BK6" s="65">
        <f t="shared" si="5"/>
        <v>38.799999999999997</v>
      </c>
      <c r="BL6" s="65">
        <f t="shared" si="5"/>
        <v>37.6</v>
      </c>
      <c r="BM6" s="65">
        <f t="shared" si="5"/>
        <v>37.700000000000003</v>
      </c>
      <c r="BN6" s="65">
        <f t="shared" si="5"/>
        <v>38.5</v>
      </c>
      <c r="BO6" s="65">
        <f t="shared" si="5"/>
        <v>37.6</v>
      </c>
      <c r="BP6" s="62" t="str">
        <f>IF(BP8="-","",IF(BP8="-","【-】","【"&amp;SUBSTITUTE(TEXT(BP8,"#,##0.0"),"-","△")&amp;"】"))</f>
        <v>【45.2】</v>
      </c>
      <c r="BQ6" s="66">
        <f>IF(BQ8="-",NA(),BQ8)</f>
        <v>1212</v>
      </c>
      <c r="BR6" s="66">
        <f t="shared" ref="BR6:BZ6" si="6">IF(BR8="-",NA(),BR8)</f>
        <v>1070</v>
      </c>
      <c r="BS6" s="66">
        <f t="shared" si="6"/>
        <v>1031</v>
      </c>
      <c r="BT6" s="66">
        <f t="shared" si="6"/>
        <v>1078</v>
      </c>
      <c r="BU6" s="66">
        <f t="shared" si="6"/>
        <v>1000</v>
      </c>
      <c r="BV6" s="66">
        <f t="shared" si="6"/>
        <v>7659</v>
      </c>
      <c r="BW6" s="66">
        <f t="shared" si="6"/>
        <v>6771</v>
      </c>
      <c r="BX6" s="66">
        <f t="shared" si="6"/>
        <v>7055</v>
      </c>
      <c r="BY6" s="66">
        <f t="shared" si="6"/>
        <v>8884</v>
      </c>
      <c r="BZ6" s="66">
        <f t="shared" si="6"/>
        <v>8279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44.3</v>
      </c>
      <c r="DF6" s="65">
        <f t="shared" si="8"/>
        <v>76</v>
      </c>
      <c r="DG6" s="65">
        <f t="shared" si="8"/>
        <v>59.3</v>
      </c>
      <c r="DH6" s="65">
        <f t="shared" si="8"/>
        <v>88.6</v>
      </c>
      <c r="DI6" s="65">
        <f t="shared" si="8"/>
        <v>72.2</v>
      </c>
      <c r="DJ6" s="62" t="str">
        <f>IF(DJ8="-","",IF(DJ8="-","【-】","【"&amp;SUBSTITUTE(TEXT(DJ8,"#,##0.0"),"-","△")&amp;"】"))</f>
        <v>【122.6】</v>
      </c>
      <c r="DK6" s="65">
        <f>IF(DK8="-",NA(),DK8)</f>
        <v>100</v>
      </c>
      <c r="DL6" s="65">
        <f t="shared" ref="DL6:DT6" si="9">IF(DL8="-",NA(),DL8)</f>
        <v>100</v>
      </c>
      <c r="DM6" s="65">
        <f t="shared" si="9"/>
        <v>100</v>
      </c>
      <c r="DN6" s="65">
        <f t="shared" si="9"/>
        <v>100</v>
      </c>
      <c r="DO6" s="65">
        <f t="shared" si="9"/>
        <v>100</v>
      </c>
      <c r="DP6" s="65">
        <f t="shared" si="9"/>
        <v>182.5</v>
      </c>
      <c r="DQ6" s="65">
        <f t="shared" si="9"/>
        <v>181</v>
      </c>
      <c r="DR6" s="65">
        <f t="shared" si="9"/>
        <v>182.1</v>
      </c>
      <c r="DS6" s="65">
        <f t="shared" si="9"/>
        <v>184.8</v>
      </c>
      <c r="DT6" s="65">
        <f t="shared" si="9"/>
        <v>182.5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2</v>
      </c>
      <c r="H7" s="61" t="str">
        <f t="shared" si="10"/>
        <v>愛媛県　八幡浜市</v>
      </c>
      <c r="I7" s="61" t="str">
        <f t="shared" si="10"/>
        <v>沖新田駐車場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39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1435</v>
      </c>
      <c r="V7" s="64">
        <f t="shared" si="10"/>
        <v>49</v>
      </c>
      <c r="W7" s="64" t="str">
        <f t="shared" si="10"/>
        <v>-</v>
      </c>
      <c r="X7" s="63" t="str">
        <f t="shared" si="10"/>
        <v>導入なし</v>
      </c>
      <c r="Y7" s="65">
        <f>Y8</f>
        <v>155.30000000000001</v>
      </c>
      <c r="Z7" s="65">
        <f t="shared" ref="Z7:AH7" si="11">Z8</f>
        <v>155.5</v>
      </c>
      <c r="AA7" s="65">
        <f t="shared" si="11"/>
        <v>151.6</v>
      </c>
      <c r="AB7" s="65">
        <f t="shared" si="11"/>
        <v>154</v>
      </c>
      <c r="AC7" s="65">
        <f t="shared" si="11"/>
        <v>148</v>
      </c>
      <c r="AD7" s="65">
        <f t="shared" si="11"/>
        <v>356.8</v>
      </c>
      <c r="AE7" s="65">
        <f t="shared" si="11"/>
        <v>366.4</v>
      </c>
      <c r="AF7" s="65">
        <f t="shared" si="11"/>
        <v>317.5</v>
      </c>
      <c r="AG7" s="65">
        <f t="shared" si="11"/>
        <v>467.9</v>
      </c>
      <c r="AH7" s="65">
        <f t="shared" si="11"/>
        <v>385.1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9</v>
      </c>
      <c r="AP7" s="65">
        <f t="shared" si="12"/>
        <v>10</v>
      </c>
      <c r="AQ7" s="65">
        <f t="shared" si="12"/>
        <v>11</v>
      </c>
      <c r="AR7" s="65">
        <f t="shared" si="12"/>
        <v>9.5</v>
      </c>
      <c r="AS7" s="65">
        <f t="shared" si="12"/>
        <v>9.9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19</v>
      </c>
      <c r="BA7" s="66">
        <f t="shared" si="13"/>
        <v>55</v>
      </c>
      <c r="BB7" s="66">
        <f t="shared" si="13"/>
        <v>60</v>
      </c>
      <c r="BC7" s="66">
        <f t="shared" si="13"/>
        <v>60</v>
      </c>
      <c r="BD7" s="66">
        <f t="shared" si="13"/>
        <v>55</v>
      </c>
      <c r="BE7" s="64"/>
      <c r="BF7" s="65">
        <f>BF8</f>
        <v>99.2</v>
      </c>
      <c r="BG7" s="65">
        <f t="shared" ref="BG7:BO7" si="14">BG8</f>
        <v>100</v>
      </c>
      <c r="BH7" s="65">
        <f t="shared" si="14"/>
        <v>100</v>
      </c>
      <c r="BI7" s="65">
        <f t="shared" si="14"/>
        <v>100</v>
      </c>
      <c r="BJ7" s="65">
        <f t="shared" si="14"/>
        <v>97.2</v>
      </c>
      <c r="BK7" s="65">
        <f t="shared" si="14"/>
        <v>38.799999999999997</v>
      </c>
      <c r="BL7" s="65">
        <f t="shared" si="14"/>
        <v>37.6</v>
      </c>
      <c r="BM7" s="65">
        <f t="shared" si="14"/>
        <v>37.700000000000003</v>
      </c>
      <c r="BN7" s="65">
        <f t="shared" si="14"/>
        <v>38.5</v>
      </c>
      <c r="BO7" s="65">
        <f t="shared" si="14"/>
        <v>37.6</v>
      </c>
      <c r="BP7" s="62"/>
      <c r="BQ7" s="66">
        <f>BQ8</f>
        <v>1212</v>
      </c>
      <c r="BR7" s="66">
        <f t="shared" ref="BR7:BZ7" si="15">BR8</f>
        <v>1070</v>
      </c>
      <c r="BS7" s="66">
        <f t="shared" si="15"/>
        <v>1031</v>
      </c>
      <c r="BT7" s="66">
        <f t="shared" si="15"/>
        <v>1078</v>
      </c>
      <c r="BU7" s="66">
        <f t="shared" si="15"/>
        <v>1000</v>
      </c>
      <c r="BV7" s="66">
        <f t="shared" si="15"/>
        <v>7659</v>
      </c>
      <c r="BW7" s="66">
        <f t="shared" si="15"/>
        <v>6771</v>
      </c>
      <c r="BX7" s="66">
        <f t="shared" si="15"/>
        <v>7055</v>
      </c>
      <c r="BY7" s="66">
        <f t="shared" si="15"/>
        <v>8884</v>
      </c>
      <c r="BZ7" s="66">
        <f t="shared" si="15"/>
        <v>8279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44.3</v>
      </c>
      <c r="DF7" s="65">
        <f t="shared" si="16"/>
        <v>76</v>
      </c>
      <c r="DG7" s="65">
        <f t="shared" si="16"/>
        <v>59.3</v>
      </c>
      <c r="DH7" s="65">
        <f t="shared" si="16"/>
        <v>88.6</v>
      </c>
      <c r="DI7" s="65">
        <f t="shared" si="16"/>
        <v>72.2</v>
      </c>
      <c r="DJ7" s="62"/>
      <c r="DK7" s="65">
        <f>DK8</f>
        <v>100</v>
      </c>
      <c r="DL7" s="65">
        <f t="shared" ref="DL7:DT7" si="17">DL8</f>
        <v>100</v>
      </c>
      <c r="DM7" s="65">
        <f t="shared" si="17"/>
        <v>100</v>
      </c>
      <c r="DN7" s="65">
        <f t="shared" si="17"/>
        <v>100</v>
      </c>
      <c r="DO7" s="65">
        <f t="shared" si="17"/>
        <v>100</v>
      </c>
      <c r="DP7" s="65">
        <f t="shared" si="17"/>
        <v>182.5</v>
      </c>
      <c r="DQ7" s="65">
        <f t="shared" si="17"/>
        <v>181</v>
      </c>
      <c r="DR7" s="65">
        <f t="shared" si="17"/>
        <v>182.1</v>
      </c>
      <c r="DS7" s="65">
        <f t="shared" si="17"/>
        <v>184.8</v>
      </c>
      <c r="DT7" s="65">
        <f t="shared" si="17"/>
        <v>182.5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2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39</v>
      </c>
      <c r="S8" s="70" t="s">
        <v>123</v>
      </c>
      <c r="T8" s="70" t="s">
        <v>124</v>
      </c>
      <c r="U8" s="71">
        <v>1435</v>
      </c>
      <c r="V8" s="71">
        <v>49</v>
      </c>
      <c r="W8" s="71" t="s">
        <v>118</v>
      </c>
      <c r="X8" s="70" t="s">
        <v>125</v>
      </c>
      <c r="Y8" s="72">
        <v>155.30000000000001</v>
      </c>
      <c r="Z8" s="72">
        <v>155.5</v>
      </c>
      <c r="AA8" s="72">
        <v>151.6</v>
      </c>
      <c r="AB8" s="72">
        <v>154</v>
      </c>
      <c r="AC8" s="72">
        <v>148</v>
      </c>
      <c r="AD8" s="72">
        <v>356.8</v>
      </c>
      <c r="AE8" s="72">
        <v>366.4</v>
      </c>
      <c r="AF8" s="72">
        <v>317.5</v>
      </c>
      <c r="AG8" s="72">
        <v>467.9</v>
      </c>
      <c r="AH8" s="72">
        <v>385.1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9</v>
      </c>
      <c r="AP8" s="72">
        <v>10</v>
      </c>
      <c r="AQ8" s="72">
        <v>11</v>
      </c>
      <c r="AR8" s="72">
        <v>9.5</v>
      </c>
      <c r="AS8" s="72">
        <v>9.9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19</v>
      </c>
      <c r="BA8" s="73">
        <v>55</v>
      </c>
      <c r="BB8" s="73">
        <v>60</v>
      </c>
      <c r="BC8" s="73">
        <v>60</v>
      </c>
      <c r="BD8" s="73">
        <v>55</v>
      </c>
      <c r="BE8" s="73">
        <v>140</v>
      </c>
      <c r="BF8" s="72">
        <v>99.2</v>
      </c>
      <c r="BG8" s="72">
        <v>100</v>
      </c>
      <c r="BH8" s="72">
        <v>100</v>
      </c>
      <c r="BI8" s="72">
        <v>100</v>
      </c>
      <c r="BJ8" s="72">
        <v>97.2</v>
      </c>
      <c r="BK8" s="72">
        <v>38.799999999999997</v>
      </c>
      <c r="BL8" s="72">
        <v>37.6</v>
      </c>
      <c r="BM8" s="72">
        <v>37.700000000000003</v>
      </c>
      <c r="BN8" s="72">
        <v>38.5</v>
      </c>
      <c r="BO8" s="72">
        <v>37.6</v>
      </c>
      <c r="BP8" s="69">
        <v>45.2</v>
      </c>
      <c r="BQ8" s="73">
        <v>1212</v>
      </c>
      <c r="BR8" s="73">
        <v>1070</v>
      </c>
      <c r="BS8" s="73">
        <v>1031</v>
      </c>
      <c r="BT8" s="74">
        <v>1078</v>
      </c>
      <c r="BU8" s="74">
        <v>1000</v>
      </c>
      <c r="BV8" s="73">
        <v>7659</v>
      </c>
      <c r="BW8" s="73">
        <v>6771</v>
      </c>
      <c r="BX8" s="73">
        <v>7055</v>
      </c>
      <c r="BY8" s="73">
        <v>8884</v>
      </c>
      <c r="BZ8" s="73">
        <v>8279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44.3</v>
      </c>
      <c r="DF8" s="72">
        <v>76</v>
      </c>
      <c r="DG8" s="72">
        <v>59.3</v>
      </c>
      <c r="DH8" s="72">
        <v>88.6</v>
      </c>
      <c r="DI8" s="72">
        <v>72.2</v>
      </c>
      <c r="DJ8" s="69">
        <v>122.6</v>
      </c>
      <c r="DK8" s="72">
        <v>100</v>
      </c>
      <c r="DL8" s="72">
        <v>100</v>
      </c>
      <c r="DM8" s="72">
        <v>100</v>
      </c>
      <c r="DN8" s="72">
        <v>100</v>
      </c>
      <c r="DO8" s="72">
        <v>100</v>
      </c>
      <c r="DP8" s="72">
        <v>182.5</v>
      </c>
      <c r="DQ8" s="72">
        <v>181</v>
      </c>
      <c r="DR8" s="72">
        <v>182.1</v>
      </c>
      <c r="DS8" s="72">
        <v>184.8</v>
      </c>
      <c r="DT8" s="72">
        <v>182.5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cp:lastPrinted>2018-03-19T05:00:15Z</cp:lastPrinted>
  <dcterms:created xsi:type="dcterms:W3CDTF">2018-02-09T01:53:14Z</dcterms:created>
  <dcterms:modified xsi:type="dcterms:W3CDTF">2018-03-19T05:00:18Z</dcterms:modified>
  <cp:category/>
</cp:coreProperties>
</file>