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l00etj+SK35+jEhxnXMYaFdlb1RtSwRthytMqPkBXh9Oh2RCsjnlfbGssB1GINcZfCX89EbfmLxJ67WslrHf2A==" workbookSaltValue="unZV9lSFx5BjTqgietp14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K76" i="4" l="1"/>
  <c r="LH51" i="4"/>
  <c r="GQ30" i="4"/>
  <c r="LT76" i="4"/>
  <c r="GQ51" i="4"/>
  <c r="LH30" i="4"/>
  <c r="IE76" i="4"/>
  <c r="BZ30" i="4"/>
  <c r="BZ51" i="4"/>
  <c r="BG30" i="4"/>
  <c r="FX51" i="4"/>
  <c r="AV76" i="4"/>
  <c r="KO51" i="4"/>
  <c r="HP76" i="4"/>
  <c r="LE76" i="4"/>
  <c r="KO30" i="4"/>
  <c r="BG51" i="4"/>
  <c r="FX30" i="4"/>
  <c r="KP76" i="4"/>
  <c r="HA76" i="4"/>
  <c r="AN51" i="4"/>
  <c r="FE30" i="4"/>
  <c r="JV30" i="4"/>
  <c r="AN30" i="4"/>
  <c r="AG76" i="4"/>
  <c r="JV51" i="4"/>
  <c r="FE51" i="4"/>
  <c r="KA76" i="4"/>
  <c r="EL51" i="4"/>
  <c r="JC30" i="4"/>
  <c r="JC51" i="4"/>
  <c r="GL76" i="4"/>
  <c r="U51" i="4"/>
  <c r="EL30" i="4"/>
  <c r="R76" i="4"/>
  <c r="U30" i="4"/>
</calcChain>
</file>

<file path=xl/sharedStrings.xml><?xml version="1.0" encoding="utf-8"?>
<sst xmlns="http://schemas.openxmlformats.org/spreadsheetml/2006/main" count="289" uniqueCount="141">
  <si>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</si>
  <si>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</si>
  <si>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</si>
  <si>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</si>
  <si>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</si>
  <si>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</si>
  <si>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</si>
  <si>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</si>
  <si>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</si>
  <si>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</si>
  <si>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</si>
  <si>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</si>
  <si>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</si>
  <si>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</si>
  <si>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</si>
  <si>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</si>
  <si>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</si>
  <si>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</si>
  <si>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</si>
  <si>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</si>
  <si>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</si>
  <si>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</si>
  <si>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</si>
  <si>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</si>
  <si>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</si>
  <si>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</si>
  <si>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</si>
  <si>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</si>
  <si>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</si>
  <si>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</si>
  <si>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</si>
  <si>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</si>
  <si>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</si>
  <si>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</si>
  <si>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</si>
  <si>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</si>
  <si>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</si>
  <si>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</si>
  <si>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</si>
  <si>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</si>
  <si>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</si>
  <si>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</si>
  <si>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</si>
  <si>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</si>
  <si>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</si>
  <si>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</si>
  <si>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</si>
  <si>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</si>
  <si>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</si>
  <si>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</si>
  <si>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</si>
  <si>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</si>
  <si>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</si>
  <si>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</si>
  <si>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</si>
  <si>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</si>
  <si>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</si>
  <si>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</si>
  <si>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</si>
  <si>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</si>
  <si>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</si>
  <si>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</si>
  <si>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</si>
  <si>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</si>
  <si>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</si>
  <si>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</si>
  <si>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</si>
  <si>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</si>
  <si>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</si>
  <si>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</si>
  <si>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</si>
  <si>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</si>
  <si>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</si>
  <si>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</si>
  <si>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</si>
  <si>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</si>
  <si>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</si>
  <si>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</si>
  <si>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</si>
  <si>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</si>
  <si>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</si>
  <si>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</si>
  <si>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</si>
  <si>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</si>
  <si>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</si>
  <si>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</si>
  <si>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</si>
  <si>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</si>
  <si>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</si>
  <si>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</si>
  <si>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</si>
  <si>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</si>
  <si>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</si>
  <si>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</si>
  <si>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</si>
  <si>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</si>
  <si>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</si>
  <si>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</si>
  <si>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</si>
  <si>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</si>
  <si>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</si>
  <si>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</si>
  <si>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</si>
  <si>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</si>
  <si>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</si>
  <si>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</si>
  <si>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</si>
  <si>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</si>
  <si>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</si>
  <si>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</si>
  <si>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</si>
  <si>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</si>
  <si>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</si>
  <si>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</si>
  <si>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</si>
  <si>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</si>
  <si>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</si>
  <si>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</si>
  <si>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</si>
  <si>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</si>
  <si>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北浜駐車場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</si>
  <si>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</si>
  <si>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</si>
  <si>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</si>
  <si>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</si>
  <si>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</si>
  <si>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</si>
  <si>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</si>
  <si>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</si>
  <si>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</si>
  <si>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</si>
  <si>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</si>
  <si>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</si>
  <si>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</si>
  <si>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</si>
  <si>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</si>
  <si>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</si>
  <si>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収入は多少の増減はあるが、ほぼ横ばいである。定期駐車のみで、ほとんど空きがない状況であるため、収入は安定している。
　収益的収支比率は、100％を下回っているが、これは駐車場全体に係る消費税を、当会計より支出しているためである。
④売上高GOP比率
⑤EBITDA
　これらも消費税支出の関係で数値がマイナスとなっているが、収入は安定しており、大きな支出もないことから、利益率は良好である。</t>
    <rPh sb="1" eb="4">
      <t>シュウエキテキ</t>
    </rPh>
    <rPh sb="4" eb="6">
      <t>シュウシ</t>
    </rPh>
    <rPh sb="6" eb="8">
      <t>ヒリツ</t>
    </rPh>
    <rPh sb="10" eb="12">
      <t>シュウニュウ</t>
    </rPh>
    <rPh sb="13" eb="15">
      <t>タショウ</t>
    </rPh>
    <rPh sb="16" eb="18">
      <t>ゾウゲン</t>
    </rPh>
    <rPh sb="25" eb="26">
      <t>ヨコ</t>
    </rPh>
    <rPh sb="32" eb="34">
      <t>テイキ</t>
    </rPh>
    <rPh sb="34" eb="36">
      <t>チュウシャ</t>
    </rPh>
    <rPh sb="44" eb="45">
      <t>ア</t>
    </rPh>
    <rPh sb="49" eb="51">
      <t>ジョウキョウ</t>
    </rPh>
    <rPh sb="57" eb="59">
      <t>シュウニュウ</t>
    </rPh>
    <rPh sb="60" eb="62">
      <t>アンテイ</t>
    </rPh>
    <rPh sb="69" eb="72">
      <t>シュウエキテキ</t>
    </rPh>
    <rPh sb="72" eb="74">
      <t>シュウシ</t>
    </rPh>
    <rPh sb="74" eb="76">
      <t>ヒリツ</t>
    </rPh>
    <rPh sb="83" eb="85">
      <t>シタマワ</t>
    </rPh>
    <rPh sb="94" eb="97">
      <t>チュウシャジョウ</t>
    </rPh>
    <rPh sb="97" eb="99">
      <t>ゼンタイ</t>
    </rPh>
    <rPh sb="100" eb="101">
      <t>カカ</t>
    </rPh>
    <rPh sb="102" eb="105">
      <t>ショウヒゼイ</t>
    </rPh>
    <rPh sb="107" eb="108">
      <t>トウ</t>
    </rPh>
    <rPh sb="108" eb="110">
      <t>カイケイ</t>
    </rPh>
    <rPh sb="112" eb="114">
      <t>シシュツ</t>
    </rPh>
    <rPh sb="126" eb="128">
      <t>ウリアゲ</t>
    </rPh>
    <rPh sb="128" eb="129">
      <t>ダカ</t>
    </rPh>
    <rPh sb="132" eb="134">
      <t>ヒリツ</t>
    </rPh>
    <rPh sb="148" eb="151">
      <t>ショウヒゼイ</t>
    </rPh>
    <rPh sb="151" eb="153">
      <t>シシュツ</t>
    </rPh>
    <rPh sb="154" eb="156">
      <t>カンケイ</t>
    </rPh>
    <rPh sb="157" eb="159">
      <t>スウチ</t>
    </rPh>
    <rPh sb="172" eb="174">
      <t>シュウニュウ</t>
    </rPh>
    <rPh sb="175" eb="177">
      <t>アンテイ</t>
    </rPh>
    <rPh sb="182" eb="183">
      <t>オオ</t>
    </rPh>
    <rPh sb="185" eb="187">
      <t>シシュツ</t>
    </rPh>
    <rPh sb="195" eb="197">
      <t>リエキ</t>
    </rPh>
    <rPh sb="197" eb="198">
      <t>リツ</t>
    </rPh>
    <rPh sb="199" eb="201">
      <t>リョウコウ</t>
    </rPh>
    <phoneticPr fontId="5"/>
  </si>
  <si>
    <t>⑧設備投資見込額
　平面駐車場であり、大きな改修等新たな設備投資は見込んでいない。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10" eb="12">
      <t>ヘイメン</t>
    </rPh>
    <rPh sb="12" eb="15">
      <t>チュウシャジョウ</t>
    </rPh>
    <rPh sb="19" eb="20">
      <t>オオ</t>
    </rPh>
    <rPh sb="22" eb="24">
      <t>カイシュウ</t>
    </rPh>
    <rPh sb="24" eb="25">
      <t>トウ</t>
    </rPh>
    <rPh sb="25" eb="26">
      <t>アラ</t>
    </rPh>
    <rPh sb="28" eb="30">
      <t>セツビ</t>
    </rPh>
    <rPh sb="30" eb="32">
      <t>トウシ</t>
    </rPh>
    <rPh sb="33" eb="35">
      <t>ミコ</t>
    </rPh>
    <phoneticPr fontId="5"/>
  </si>
  <si>
    <t>⑪稼働率
　定期駐車のみとなっており、空きがない状態であるため、100％で推移している。</t>
    <rPh sb="1" eb="3">
      <t>カドウ</t>
    </rPh>
    <rPh sb="3" eb="4">
      <t>リツ</t>
    </rPh>
    <rPh sb="6" eb="8">
      <t>テイキ</t>
    </rPh>
    <rPh sb="8" eb="10">
      <t>チュウシャ</t>
    </rPh>
    <rPh sb="19" eb="20">
      <t>ア</t>
    </rPh>
    <rPh sb="24" eb="26">
      <t>ジョウタイ</t>
    </rPh>
    <rPh sb="37" eb="39">
      <t>スイイ</t>
    </rPh>
    <phoneticPr fontId="5"/>
  </si>
  <si>
    <t>平面駐車場であり、機械等の設備もないため、修繕等の支出はほとんどない。定期駐車のみであり、ほとんど空きがない状態であるため、収入は安定している。
営業に関する収益性は高いが、駐車場事業全体の消費税を毎年支出しているため、支出額は大きくなっている。</t>
    <rPh sb="0" eb="2">
      <t>ヘイメン</t>
    </rPh>
    <rPh sb="2" eb="5">
      <t>チュウシャジョウ</t>
    </rPh>
    <rPh sb="9" eb="11">
      <t>キカイ</t>
    </rPh>
    <rPh sb="11" eb="12">
      <t>トウ</t>
    </rPh>
    <rPh sb="13" eb="15">
      <t>セツビ</t>
    </rPh>
    <rPh sb="21" eb="23">
      <t>シュウゼン</t>
    </rPh>
    <rPh sb="23" eb="24">
      <t>トウ</t>
    </rPh>
    <rPh sb="25" eb="27">
      <t>シシュツ</t>
    </rPh>
    <rPh sb="35" eb="37">
      <t>テイキ</t>
    </rPh>
    <rPh sb="37" eb="39">
      <t>チュウシャ</t>
    </rPh>
    <rPh sb="49" eb="50">
      <t>ア</t>
    </rPh>
    <rPh sb="54" eb="56">
      <t>ジョウタイ</t>
    </rPh>
    <rPh sb="62" eb="64">
      <t>シュウニュウ</t>
    </rPh>
    <rPh sb="65" eb="67">
      <t>アンテイ</t>
    </rPh>
    <rPh sb="73" eb="75">
      <t>エイギョウ</t>
    </rPh>
    <rPh sb="76" eb="77">
      <t>カン</t>
    </rPh>
    <rPh sb="79" eb="82">
      <t>シュウエキセイ</t>
    </rPh>
    <rPh sb="83" eb="84">
      <t>タカ</t>
    </rPh>
    <rPh sb="87" eb="90">
      <t>チュウシャジョウ</t>
    </rPh>
    <rPh sb="90" eb="92">
      <t>ジギョウ</t>
    </rPh>
    <rPh sb="92" eb="94">
      <t>ゼンタイ</t>
    </rPh>
    <rPh sb="95" eb="98">
      <t>ショウヒゼイ</t>
    </rPh>
    <rPh sb="99" eb="101">
      <t>マイトシ</t>
    </rPh>
    <rPh sb="101" eb="103">
      <t>シシュツ</t>
    </rPh>
    <rPh sb="110" eb="113">
      <t>シシュツガク</t>
    </rPh>
    <rPh sb="114" eb="115">
      <t>オオ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</si>
</sst>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57.1</c:v>
                </c:pt>
                <c:pt idx="1">
                  <c:v>60</c:v>
                </c:pt>
                <c:pt idx="2">
                  <c:v>26.7</c:v>
                </c:pt>
                <c:pt idx="3">
                  <c:v>164.8</c:v>
                </c:pt>
                <c:pt idx="4">
                  <c:v>77.900000000000006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00-4F32-94CD-02C43C29E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26208"/>
        <c:axId val="5532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335.9</c:v>
                </c:pt>
                <c:pt idx="1">
                  <c:v>277.8</c:v>
                </c:pt>
                <c:pt idx="2">
                  <c:v>443.6</c:v>
                </c:pt>
                <c:pt idx="3">
                  <c:v>355.6</c:v>
                </c:pt>
                <c:pt idx="4">
                  <c:v>358.6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00-4F32-94CD-02C43C29E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26208"/>
        <c:axId val="55328128"/>
      </c:lineChart>
      <c:dateAx>
        <c:axId val="55326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328128"/>
        <c:crosses val="autoZero"/>
        <c:auto val="1"/>
        <c:lblOffset val="100"/>
        <c:baseTimeUnit val="years"/>
      </c:dateAx>
      <c:valAx>
        <c:axId val="5532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326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B4-4127-B26A-FCFE8FBA5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52896"/>
        <c:axId val="5595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45.6</c:v>
                </c:pt>
                <c:pt idx="2">
                  <c:v>85.4</c:v>
                </c:pt>
                <c:pt idx="3">
                  <c:v>69.900000000000006</c:v>
                </c:pt>
                <c:pt idx="4">
                  <c:v>59.6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B4-4127-B26A-FCFE8FBA5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52896"/>
        <c:axId val="55954816"/>
      </c:lineChart>
      <c:dateAx>
        <c:axId val="55952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954816"/>
        <c:crosses val="autoZero"/>
        <c:auto val="1"/>
        <c:lblOffset val="100"/>
        <c:baseTimeUnit val="years"/>
      </c:dateAx>
      <c:valAx>
        <c:axId val="5595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952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4B-41C1-96A1-58ED48A6D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26208"/>
        <c:axId val="7172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4B-41C1-96A1-58ED48A6D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26208"/>
        <c:axId val="71728128"/>
      </c:lineChart>
      <c:dateAx>
        <c:axId val="71726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1728128"/>
        <c:crosses val="autoZero"/>
        <c:auto val="1"/>
        <c:lblOffset val="100"/>
        <c:baseTimeUnit val="years"/>
      </c:dateAx>
      <c:valAx>
        <c:axId val="7172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1726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AD-44EB-80F3-116C1AF80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50080"/>
        <c:axId val="10075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AD-44EB-80F3-116C1AF80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50080"/>
        <c:axId val="100752000"/>
      </c:lineChart>
      <c:dateAx>
        <c:axId val="10075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752000"/>
        <c:crosses val="autoZero"/>
        <c:auto val="1"/>
        <c:lblOffset val="100"/>
        <c:baseTimeUnit val="years"/>
      </c:dateAx>
      <c:valAx>
        <c:axId val="10075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750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B2-4279-9DDA-92553CA8F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86944"/>
        <c:axId val="10078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2.8</c:v>
                </c:pt>
                <c:pt idx="1">
                  <c:v>2.1</c:v>
                </c:pt>
                <c:pt idx="2">
                  <c:v>2.2999999999999998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B2-4279-9DDA-92553CA8F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86944"/>
        <c:axId val="100788864"/>
      </c:lineChart>
      <c:dateAx>
        <c:axId val="10078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788864"/>
        <c:crosses val="autoZero"/>
        <c:auto val="1"/>
        <c:lblOffset val="100"/>
        <c:baseTimeUnit val="years"/>
      </c:dateAx>
      <c:valAx>
        <c:axId val="10078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0786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A9-447F-9ED6-E8779C65C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31584"/>
        <c:axId val="10373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49</c:v>
                </c:pt>
                <c:pt idx="1">
                  <c:v>48</c:v>
                </c:pt>
                <c:pt idx="2">
                  <c:v>48</c:v>
                </c:pt>
                <c:pt idx="3">
                  <c:v>54</c:v>
                </c:pt>
                <c:pt idx="4">
                  <c:v>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A9-447F-9ED6-E8779C65C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31584"/>
        <c:axId val="103733504"/>
      </c:lineChart>
      <c:dateAx>
        <c:axId val="10373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33504"/>
        <c:crosses val="autoZero"/>
        <c:auto val="1"/>
        <c:lblOffset val="100"/>
        <c:baseTimeUnit val="years"/>
      </c:dateAx>
      <c:valAx>
        <c:axId val="10373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37315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3E-416C-8227-3D6B3EA65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55136"/>
        <c:axId val="10377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147.5</c:v>
                </c:pt>
                <c:pt idx="1">
                  <c:v>149.5</c:v>
                </c:pt>
                <c:pt idx="2">
                  <c:v>154.1</c:v>
                </c:pt>
                <c:pt idx="3">
                  <c:v>151.6</c:v>
                </c:pt>
                <c:pt idx="4">
                  <c:v>151.19999999999999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3E-416C-8227-3D6B3EA65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55136"/>
        <c:axId val="103773696"/>
      </c:lineChart>
      <c:dateAx>
        <c:axId val="10375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73696"/>
        <c:crosses val="autoZero"/>
        <c:auto val="1"/>
        <c:lblOffset val="100"/>
        <c:baseTimeUnit val="years"/>
      </c:dateAx>
      <c:valAx>
        <c:axId val="10377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75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-105.3</c:v>
                </c:pt>
                <c:pt idx="1">
                  <c:v>-96.1</c:v>
                </c:pt>
                <c:pt idx="2">
                  <c:v>-274.5</c:v>
                </c:pt>
                <c:pt idx="3">
                  <c:v>39.299999999999997</c:v>
                </c:pt>
                <c:pt idx="4">
                  <c:v>-28.5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86-44B5-AD24-B0EF8F767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08000"/>
        <c:axId val="10381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32.1</c:v>
                </c:pt>
                <c:pt idx="1">
                  <c:v>32.299999999999997</c:v>
                </c:pt>
                <c:pt idx="2">
                  <c:v>33.4</c:v>
                </c:pt>
                <c:pt idx="3">
                  <c:v>32.299999999999997</c:v>
                </c:pt>
                <c:pt idx="4">
                  <c:v>22.3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86-44B5-AD24-B0EF8F767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08000"/>
        <c:axId val="103814272"/>
      </c:lineChart>
      <c:dateAx>
        <c:axId val="10380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814272"/>
        <c:crosses val="autoZero"/>
        <c:auto val="1"/>
        <c:lblOffset val="100"/>
        <c:baseTimeUnit val="years"/>
      </c:dateAx>
      <c:valAx>
        <c:axId val="10381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3808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-1561</c:v>
                </c:pt>
                <c:pt idx="1">
                  <c:v>-1501</c:v>
                </c:pt>
                <c:pt idx="2">
                  <c:v>-4301</c:v>
                </c:pt>
                <c:pt idx="3">
                  <c:v>578</c:v>
                </c:pt>
                <c:pt idx="4">
                  <c:v>-413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D2-4ABE-9D3F-27A86E381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64576"/>
        <c:axId val="10387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7652</c:v>
                </c:pt>
                <c:pt idx="1">
                  <c:v>7497</c:v>
                </c:pt>
                <c:pt idx="2">
                  <c:v>9663</c:v>
                </c:pt>
                <c:pt idx="3">
                  <c:v>9019</c:v>
                </c:pt>
                <c:pt idx="4">
                  <c:v>8406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D2-4ABE-9D3F-27A86E381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64576"/>
        <c:axId val="103870848"/>
      </c:lineChart>
      <c:dateAx>
        <c:axId val="10386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870848"/>
        <c:crosses val="autoZero"/>
        <c:auto val="1"/>
        <c:lblOffset val="100"/>
        <c:baseTimeUnit val="years"/>
      </c:dateAx>
      <c:valAx>
        <c:axId val="10387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3864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H25" zoomScale="80" zoomScaleNormal="8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愛媛県八幡浜市　北浜駐車場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350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127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33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 t="str">
        <f>データ!W7</f>
        <v>-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137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57.1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60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26.7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164.8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77.900000000000006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100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100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100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100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100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335.9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443.6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355.6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358.6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2.7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2.2999999999999998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147.5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149.5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154.1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151.6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151.19999999999999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138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139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-105.3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-96.1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-274.5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39.299999999999997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-28.5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-1561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-1501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-4301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578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-413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49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48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48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54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33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32.1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33.4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32.299999999999997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22.3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7652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7497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9663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9019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8406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140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 t="str">
        <f>データ!CM7</f>
        <v>-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56.7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45.6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85.4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69.900000000000006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59.6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50hcmUGInquok/kVbygjYL94wVeEwRXS3bPohGr3lE5B41avRv28AbdRVVXcvlhEtl4E/mqxqGHZIvHFTUW3dQ==" saltValue="7Y82SE8YF//nisXo6HbKF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4" t="s">
        <v>68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109</v>
      </c>
      <c r="AK5" s="59" t="s">
        <v>99</v>
      </c>
      <c r="AL5" s="59" t="s">
        <v>110</v>
      </c>
      <c r="AM5" s="59" t="s">
        <v>111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99</v>
      </c>
      <c r="AW5" s="59" t="s">
        <v>112</v>
      </c>
      <c r="AX5" s="59" t="s">
        <v>111</v>
      </c>
      <c r="AY5" s="59" t="s">
        <v>113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112</v>
      </c>
      <c r="BI5" s="59" t="s">
        <v>111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99</v>
      </c>
      <c r="BS5" s="59" t="s">
        <v>112</v>
      </c>
      <c r="BT5" s="59" t="s">
        <v>111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99</v>
      </c>
      <c r="CD5" s="59" t="s">
        <v>112</v>
      </c>
      <c r="CE5" s="59" t="s">
        <v>111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98</v>
      </c>
      <c r="CP5" s="59" t="s">
        <v>99</v>
      </c>
      <c r="CQ5" s="59" t="s">
        <v>112</v>
      </c>
      <c r="CR5" s="59" t="s">
        <v>111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112</v>
      </c>
      <c r="DC5" s="59" t="s">
        <v>111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112</v>
      </c>
      <c r="DN5" s="59" t="s">
        <v>111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114</v>
      </c>
      <c r="B6" s="60">
        <f>B8</f>
        <v>2017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愛媛県八幡浜市</v>
      </c>
      <c r="I6" s="60" t="str">
        <f t="shared" si="1"/>
        <v>北浜駐車場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33</v>
      </c>
      <c r="S6" s="62" t="str">
        <f t="shared" si="1"/>
        <v>公共施設</v>
      </c>
      <c r="T6" s="62" t="str">
        <f t="shared" si="1"/>
        <v>無</v>
      </c>
      <c r="U6" s="63">
        <f t="shared" si="1"/>
        <v>350</v>
      </c>
      <c r="V6" s="63">
        <f t="shared" si="1"/>
        <v>24</v>
      </c>
      <c r="W6" s="63" t="str">
        <f t="shared" si="1"/>
        <v>-</v>
      </c>
      <c r="X6" s="62" t="str">
        <f t="shared" si="1"/>
        <v>導入なし</v>
      </c>
      <c r="Y6" s="64">
        <f>IF(Y8="-",NA(),Y8)</f>
        <v>57.1</v>
      </c>
      <c r="Z6" s="64">
        <f t="shared" ref="Z6:AH6" si="2">IF(Z8="-",NA(),Z8)</f>
        <v>60</v>
      </c>
      <c r="AA6" s="64">
        <f t="shared" si="2"/>
        <v>26.7</v>
      </c>
      <c r="AB6" s="64">
        <f t="shared" si="2"/>
        <v>164.8</v>
      </c>
      <c r="AC6" s="64">
        <f t="shared" si="2"/>
        <v>77.900000000000006</v>
      </c>
      <c r="AD6" s="64">
        <f t="shared" si="2"/>
        <v>335.9</v>
      </c>
      <c r="AE6" s="64">
        <f t="shared" si="2"/>
        <v>277.8</v>
      </c>
      <c r="AF6" s="64">
        <f t="shared" si="2"/>
        <v>443.6</v>
      </c>
      <c r="AG6" s="64">
        <f t="shared" si="2"/>
        <v>355.6</v>
      </c>
      <c r="AH6" s="64">
        <f t="shared" si="2"/>
        <v>358.6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2.8</v>
      </c>
      <c r="AP6" s="64">
        <f t="shared" si="3"/>
        <v>2.1</v>
      </c>
      <c r="AQ6" s="64">
        <f t="shared" si="3"/>
        <v>2.2999999999999998</v>
      </c>
      <c r="AR6" s="64">
        <f t="shared" si="3"/>
        <v>2.7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49</v>
      </c>
      <c r="BA6" s="65">
        <f t="shared" si="4"/>
        <v>48</v>
      </c>
      <c r="BB6" s="65">
        <f t="shared" si="4"/>
        <v>48</v>
      </c>
      <c r="BC6" s="65">
        <f t="shared" si="4"/>
        <v>54</v>
      </c>
      <c r="BD6" s="65">
        <f t="shared" si="4"/>
        <v>33</v>
      </c>
      <c r="BE6" s="63" t="str">
        <f>IF(BE8="-","",IF(BE8="-","【-】","【"&amp;SUBSTITUTE(TEXT(BE8,"#,##0"),"-","△")&amp;"】"))</f>
        <v>【37】</v>
      </c>
      <c r="BF6" s="64">
        <f>IF(BF8="-",NA(),BF8)</f>
        <v>-105.3</v>
      </c>
      <c r="BG6" s="64">
        <f t="shared" ref="BG6:BO6" si="5">IF(BG8="-",NA(),BG8)</f>
        <v>-96.1</v>
      </c>
      <c r="BH6" s="64">
        <f t="shared" si="5"/>
        <v>-274.5</v>
      </c>
      <c r="BI6" s="64">
        <f t="shared" si="5"/>
        <v>39.299999999999997</v>
      </c>
      <c r="BJ6" s="64">
        <f t="shared" si="5"/>
        <v>-28.5</v>
      </c>
      <c r="BK6" s="64">
        <f t="shared" si="5"/>
        <v>32.1</v>
      </c>
      <c r="BL6" s="64">
        <f t="shared" si="5"/>
        <v>32.299999999999997</v>
      </c>
      <c r="BM6" s="64">
        <f t="shared" si="5"/>
        <v>33.4</v>
      </c>
      <c r="BN6" s="64">
        <f t="shared" si="5"/>
        <v>32.299999999999997</v>
      </c>
      <c r="BO6" s="64">
        <f t="shared" si="5"/>
        <v>22.3</v>
      </c>
      <c r="BP6" s="61" t="str">
        <f>IF(BP8="-","",IF(BP8="-","【-】","【"&amp;SUBSTITUTE(TEXT(BP8,"#,##0.0"),"-","△")&amp;"】"))</f>
        <v>【26.4】</v>
      </c>
      <c r="BQ6" s="65">
        <f>IF(BQ8="-",NA(),BQ8)</f>
        <v>-1561</v>
      </c>
      <c r="BR6" s="65">
        <f t="shared" ref="BR6:BZ6" si="6">IF(BR8="-",NA(),BR8)</f>
        <v>-1501</v>
      </c>
      <c r="BS6" s="65">
        <f t="shared" si="6"/>
        <v>-4301</v>
      </c>
      <c r="BT6" s="65">
        <f t="shared" si="6"/>
        <v>578</v>
      </c>
      <c r="BU6" s="65">
        <f t="shared" si="6"/>
        <v>-413</v>
      </c>
      <c r="BV6" s="65">
        <f t="shared" si="6"/>
        <v>7652</v>
      </c>
      <c r="BW6" s="65">
        <f t="shared" si="6"/>
        <v>7497</v>
      </c>
      <c r="BX6" s="65">
        <f t="shared" si="6"/>
        <v>9663</v>
      </c>
      <c r="BY6" s="65">
        <f t="shared" si="6"/>
        <v>9019</v>
      </c>
      <c r="BZ6" s="65">
        <f t="shared" si="6"/>
        <v>8406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115</v>
      </c>
      <c r="CM6" s="63" t="str">
        <f t="shared" ref="CM6:CN6" si="7">CM8</f>
        <v>-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116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56.7</v>
      </c>
      <c r="DF6" s="64">
        <f t="shared" si="8"/>
        <v>45.6</v>
      </c>
      <c r="DG6" s="64">
        <f t="shared" si="8"/>
        <v>85.4</v>
      </c>
      <c r="DH6" s="64">
        <f t="shared" si="8"/>
        <v>69.900000000000006</v>
      </c>
      <c r="DI6" s="64">
        <f t="shared" si="8"/>
        <v>59.6</v>
      </c>
      <c r="DJ6" s="61" t="str">
        <f>IF(DJ8="-","",IF(DJ8="-","【-】","【"&amp;SUBSTITUTE(TEXT(DJ8,"#,##0.0"),"-","△")&amp;"】"))</f>
        <v>【120.3】</v>
      </c>
      <c r="DK6" s="64">
        <f>IF(DK8="-",NA(),DK8)</f>
        <v>100</v>
      </c>
      <c r="DL6" s="64">
        <f t="shared" ref="DL6:DT6" si="9">IF(DL8="-",NA(),DL8)</f>
        <v>100</v>
      </c>
      <c r="DM6" s="64">
        <f t="shared" si="9"/>
        <v>100</v>
      </c>
      <c r="DN6" s="64">
        <f t="shared" si="9"/>
        <v>100</v>
      </c>
      <c r="DO6" s="64">
        <f t="shared" si="9"/>
        <v>100</v>
      </c>
      <c r="DP6" s="64">
        <f t="shared" si="9"/>
        <v>147.5</v>
      </c>
      <c r="DQ6" s="64">
        <f t="shared" si="9"/>
        <v>149.5</v>
      </c>
      <c r="DR6" s="64">
        <f t="shared" si="9"/>
        <v>154.1</v>
      </c>
      <c r="DS6" s="64">
        <f t="shared" si="9"/>
        <v>151.6</v>
      </c>
      <c r="DT6" s="64">
        <f t="shared" si="9"/>
        <v>151.19999999999999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117</v>
      </c>
      <c r="B7" s="60">
        <f t="shared" ref="B7:X7" si="10">B8</f>
        <v>2017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愛媛県　八幡浜市</v>
      </c>
      <c r="I7" s="60" t="str">
        <f t="shared" si="10"/>
        <v>北浜駐車場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33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350</v>
      </c>
      <c r="V7" s="63">
        <f t="shared" si="10"/>
        <v>24</v>
      </c>
      <c r="W7" s="63" t="str">
        <f t="shared" si="10"/>
        <v>-</v>
      </c>
      <c r="X7" s="62" t="str">
        <f t="shared" si="10"/>
        <v>導入なし</v>
      </c>
      <c r="Y7" s="64">
        <f>Y8</f>
        <v>57.1</v>
      </c>
      <c r="Z7" s="64">
        <f t="shared" ref="Z7:AH7" si="11">Z8</f>
        <v>60</v>
      </c>
      <c r="AA7" s="64">
        <f t="shared" si="11"/>
        <v>26.7</v>
      </c>
      <c r="AB7" s="64">
        <f t="shared" si="11"/>
        <v>164.8</v>
      </c>
      <c r="AC7" s="64">
        <f t="shared" si="11"/>
        <v>77.900000000000006</v>
      </c>
      <c r="AD7" s="64">
        <f t="shared" si="11"/>
        <v>335.9</v>
      </c>
      <c r="AE7" s="64">
        <f t="shared" si="11"/>
        <v>277.8</v>
      </c>
      <c r="AF7" s="64">
        <f t="shared" si="11"/>
        <v>443.6</v>
      </c>
      <c r="AG7" s="64">
        <f t="shared" si="11"/>
        <v>355.6</v>
      </c>
      <c r="AH7" s="64">
        <f t="shared" si="11"/>
        <v>358.6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2.8</v>
      </c>
      <c r="AP7" s="64">
        <f t="shared" si="12"/>
        <v>2.1</v>
      </c>
      <c r="AQ7" s="64">
        <f t="shared" si="12"/>
        <v>2.2999999999999998</v>
      </c>
      <c r="AR7" s="64">
        <f t="shared" si="12"/>
        <v>2.7</v>
      </c>
      <c r="AS7" s="64">
        <f t="shared" si="12"/>
        <v>2.2999999999999998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49</v>
      </c>
      <c r="BA7" s="65">
        <f t="shared" si="13"/>
        <v>48</v>
      </c>
      <c r="BB7" s="65">
        <f t="shared" si="13"/>
        <v>48</v>
      </c>
      <c r="BC7" s="65">
        <f t="shared" si="13"/>
        <v>54</v>
      </c>
      <c r="BD7" s="65">
        <f t="shared" si="13"/>
        <v>33</v>
      </c>
      <c r="BE7" s="63"/>
      <c r="BF7" s="64">
        <f>BF8</f>
        <v>-105.3</v>
      </c>
      <c r="BG7" s="64">
        <f t="shared" ref="BG7:BO7" si="14">BG8</f>
        <v>-96.1</v>
      </c>
      <c r="BH7" s="64">
        <f t="shared" si="14"/>
        <v>-274.5</v>
      </c>
      <c r="BI7" s="64">
        <f t="shared" si="14"/>
        <v>39.299999999999997</v>
      </c>
      <c r="BJ7" s="64">
        <f t="shared" si="14"/>
        <v>-28.5</v>
      </c>
      <c r="BK7" s="64">
        <f t="shared" si="14"/>
        <v>32.1</v>
      </c>
      <c r="BL7" s="64">
        <f t="shared" si="14"/>
        <v>32.299999999999997</v>
      </c>
      <c r="BM7" s="64">
        <f t="shared" si="14"/>
        <v>33.4</v>
      </c>
      <c r="BN7" s="64">
        <f t="shared" si="14"/>
        <v>32.299999999999997</v>
      </c>
      <c r="BO7" s="64">
        <f t="shared" si="14"/>
        <v>22.3</v>
      </c>
      <c r="BP7" s="61"/>
      <c r="BQ7" s="65">
        <f>BQ8</f>
        <v>-1561</v>
      </c>
      <c r="BR7" s="65">
        <f t="shared" ref="BR7:BZ7" si="15">BR8</f>
        <v>-1501</v>
      </c>
      <c r="BS7" s="65">
        <f t="shared" si="15"/>
        <v>-4301</v>
      </c>
      <c r="BT7" s="65">
        <f t="shared" si="15"/>
        <v>578</v>
      </c>
      <c r="BU7" s="65">
        <f t="shared" si="15"/>
        <v>-413</v>
      </c>
      <c r="BV7" s="65">
        <f t="shared" si="15"/>
        <v>7652</v>
      </c>
      <c r="BW7" s="65">
        <f t="shared" si="15"/>
        <v>7497</v>
      </c>
      <c r="BX7" s="65">
        <f t="shared" si="15"/>
        <v>9663</v>
      </c>
      <c r="BY7" s="65">
        <f t="shared" si="15"/>
        <v>9019</v>
      </c>
      <c r="BZ7" s="65">
        <f t="shared" si="15"/>
        <v>8406</v>
      </c>
      <c r="CA7" s="63"/>
      <c r="CB7" s="64" t="s">
        <v>118</v>
      </c>
      <c r="CC7" s="64" t="s">
        <v>118</v>
      </c>
      <c r="CD7" s="64" t="s">
        <v>118</v>
      </c>
      <c r="CE7" s="64" t="s">
        <v>118</v>
      </c>
      <c r="CF7" s="64" t="s">
        <v>118</v>
      </c>
      <c r="CG7" s="64" t="s">
        <v>118</v>
      </c>
      <c r="CH7" s="64" t="s">
        <v>118</v>
      </c>
      <c r="CI7" s="64" t="s">
        <v>118</v>
      </c>
      <c r="CJ7" s="64" t="s">
        <v>118</v>
      </c>
      <c r="CK7" s="64" t="s">
        <v>115</v>
      </c>
      <c r="CL7" s="61"/>
      <c r="CM7" s="63" t="str">
        <f>CM8</f>
        <v>-</v>
      </c>
      <c r="CN7" s="63">
        <f>CN8</f>
        <v>0</v>
      </c>
      <c r="CO7" s="64" t="s">
        <v>118</v>
      </c>
      <c r="CP7" s="64" t="s">
        <v>118</v>
      </c>
      <c r="CQ7" s="64" t="s">
        <v>118</v>
      </c>
      <c r="CR7" s="64" t="s">
        <v>118</v>
      </c>
      <c r="CS7" s="64" t="s">
        <v>118</v>
      </c>
      <c r="CT7" s="64" t="s">
        <v>118</v>
      </c>
      <c r="CU7" s="64" t="s">
        <v>118</v>
      </c>
      <c r="CV7" s="64" t="s">
        <v>118</v>
      </c>
      <c r="CW7" s="64" t="s">
        <v>118</v>
      </c>
      <c r="CX7" s="64" t="s">
        <v>115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56.7</v>
      </c>
      <c r="DF7" s="64">
        <f t="shared" si="16"/>
        <v>45.6</v>
      </c>
      <c r="DG7" s="64">
        <f t="shared" si="16"/>
        <v>85.4</v>
      </c>
      <c r="DH7" s="64">
        <f t="shared" si="16"/>
        <v>69.900000000000006</v>
      </c>
      <c r="DI7" s="64">
        <f t="shared" si="16"/>
        <v>59.6</v>
      </c>
      <c r="DJ7" s="61"/>
      <c r="DK7" s="64">
        <f>DK8</f>
        <v>100</v>
      </c>
      <c r="DL7" s="64">
        <f t="shared" ref="DL7:DT7" si="17">DL8</f>
        <v>100</v>
      </c>
      <c r="DM7" s="64">
        <f t="shared" si="17"/>
        <v>100</v>
      </c>
      <c r="DN7" s="64">
        <f t="shared" si="17"/>
        <v>100</v>
      </c>
      <c r="DO7" s="64">
        <f t="shared" si="17"/>
        <v>100</v>
      </c>
      <c r="DP7" s="64">
        <f t="shared" si="17"/>
        <v>147.5</v>
      </c>
      <c r="DQ7" s="64">
        <f t="shared" si="17"/>
        <v>149.5</v>
      </c>
      <c r="DR7" s="64">
        <f t="shared" si="17"/>
        <v>154.1</v>
      </c>
      <c r="DS7" s="64">
        <f t="shared" si="17"/>
        <v>151.6</v>
      </c>
      <c r="DT7" s="64">
        <f t="shared" si="17"/>
        <v>151.19999999999999</v>
      </c>
      <c r="DU7" s="61"/>
    </row>
    <row r="8" spans="1:125" s="66" customFormat="1" x14ac:dyDescent="0.15">
      <c r="A8" s="49"/>
      <c r="B8" s="67">
        <v>2017</v>
      </c>
      <c r="C8" s="67">
        <v>382043</v>
      </c>
      <c r="D8" s="67">
        <v>47</v>
      </c>
      <c r="E8" s="67">
        <v>14</v>
      </c>
      <c r="F8" s="67">
        <v>0</v>
      </c>
      <c r="G8" s="67">
        <v>4</v>
      </c>
      <c r="H8" s="67" t="s">
        <v>119</v>
      </c>
      <c r="I8" s="67" t="s">
        <v>120</v>
      </c>
      <c r="J8" s="67" t="s">
        <v>121</v>
      </c>
      <c r="K8" s="67" t="s">
        <v>122</v>
      </c>
      <c r="L8" s="67" t="s">
        <v>123</v>
      </c>
      <c r="M8" s="67" t="s">
        <v>124</v>
      </c>
      <c r="N8" s="67" t="s">
        <v>125</v>
      </c>
      <c r="O8" s="68" t="s">
        <v>126</v>
      </c>
      <c r="P8" s="69" t="s">
        <v>127</v>
      </c>
      <c r="Q8" s="69" t="s">
        <v>128</v>
      </c>
      <c r="R8" s="70">
        <v>33</v>
      </c>
      <c r="S8" s="69" t="s">
        <v>129</v>
      </c>
      <c r="T8" s="69" t="s">
        <v>130</v>
      </c>
      <c r="U8" s="70">
        <v>350</v>
      </c>
      <c r="V8" s="70">
        <v>24</v>
      </c>
      <c r="W8" s="70" t="s">
        <v>123</v>
      </c>
      <c r="X8" s="69" t="s">
        <v>131</v>
      </c>
      <c r="Y8" s="71">
        <v>57.1</v>
      </c>
      <c r="Z8" s="71">
        <v>60</v>
      </c>
      <c r="AA8" s="71">
        <v>26.7</v>
      </c>
      <c r="AB8" s="71">
        <v>164.8</v>
      </c>
      <c r="AC8" s="71">
        <v>77.900000000000006</v>
      </c>
      <c r="AD8" s="71">
        <v>335.9</v>
      </c>
      <c r="AE8" s="71">
        <v>277.8</v>
      </c>
      <c r="AF8" s="71">
        <v>443.6</v>
      </c>
      <c r="AG8" s="71">
        <v>355.6</v>
      </c>
      <c r="AH8" s="71">
        <v>358.6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2.8</v>
      </c>
      <c r="AP8" s="71">
        <v>2.1</v>
      </c>
      <c r="AQ8" s="71">
        <v>2.2999999999999998</v>
      </c>
      <c r="AR8" s="71">
        <v>2.7</v>
      </c>
      <c r="AS8" s="71">
        <v>2.2999999999999998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49</v>
      </c>
      <c r="BA8" s="72">
        <v>48</v>
      </c>
      <c r="BB8" s="72">
        <v>48</v>
      </c>
      <c r="BC8" s="72">
        <v>54</v>
      </c>
      <c r="BD8" s="72">
        <v>33</v>
      </c>
      <c r="BE8" s="72">
        <v>37</v>
      </c>
      <c r="BF8" s="71">
        <v>-105.3</v>
      </c>
      <c r="BG8" s="71">
        <v>-96.1</v>
      </c>
      <c r="BH8" s="71">
        <v>-274.5</v>
      </c>
      <c r="BI8" s="71">
        <v>39.299999999999997</v>
      </c>
      <c r="BJ8" s="71">
        <v>-28.5</v>
      </c>
      <c r="BK8" s="71">
        <v>32.1</v>
      </c>
      <c r="BL8" s="71">
        <v>32.299999999999997</v>
      </c>
      <c r="BM8" s="71">
        <v>33.4</v>
      </c>
      <c r="BN8" s="71">
        <v>32.299999999999997</v>
      </c>
      <c r="BO8" s="71">
        <v>22.3</v>
      </c>
      <c r="BP8" s="68">
        <v>26.4</v>
      </c>
      <c r="BQ8" s="72">
        <v>-1561</v>
      </c>
      <c r="BR8" s="72">
        <v>-1501</v>
      </c>
      <c r="BS8" s="72">
        <v>-4301</v>
      </c>
      <c r="BT8" s="73">
        <v>578</v>
      </c>
      <c r="BU8" s="73">
        <v>-413</v>
      </c>
      <c r="BV8" s="72">
        <v>7652</v>
      </c>
      <c r="BW8" s="72">
        <v>7497</v>
      </c>
      <c r="BX8" s="72">
        <v>9663</v>
      </c>
      <c r="BY8" s="72">
        <v>9019</v>
      </c>
      <c r="BZ8" s="72">
        <v>8406</v>
      </c>
      <c r="CA8" s="70">
        <v>15069</v>
      </c>
      <c r="CB8" s="71" t="s">
        <v>123</v>
      </c>
      <c r="CC8" s="71" t="s">
        <v>123</v>
      </c>
      <c r="CD8" s="71" t="s">
        <v>123</v>
      </c>
      <c r="CE8" s="71" t="s">
        <v>123</v>
      </c>
      <c r="CF8" s="71" t="s">
        <v>123</v>
      </c>
      <c r="CG8" s="71" t="s">
        <v>123</v>
      </c>
      <c r="CH8" s="71" t="s">
        <v>123</v>
      </c>
      <c r="CI8" s="71" t="s">
        <v>123</v>
      </c>
      <c r="CJ8" s="71" t="s">
        <v>123</v>
      </c>
      <c r="CK8" s="71" t="s">
        <v>123</v>
      </c>
      <c r="CL8" s="68" t="s">
        <v>123</v>
      </c>
      <c r="CM8" s="70" t="s">
        <v>123</v>
      </c>
      <c r="CN8" s="70">
        <v>0</v>
      </c>
      <c r="CO8" s="71" t="s">
        <v>123</v>
      </c>
      <c r="CP8" s="71" t="s">
        <v>123</v>
      </c>
      <c r="CQ8" s="71" t="s">
        <v>123</v>
      </c>
      <c r="CR8" s="71" t="s">
        <v>123</v>
      </c>
      <c r="CS8" s="71" t="s">
        <v>123</v>
      </c>
      <c r="CT8" s="71" t="s">
        <v>123</v>
      </c>
      <c r="CU8" s="71" t="s">
        <v>123</v>
      </c>
      <c r="CV8" s="71" t="s">
        <v>123</v>
      </c>
      <c r="CW8" s="71" t="s">
        <v>123</v>
      </c>
      <c r="CX8" s="71" t="s">
        <v>123</v>
      </c>
      <c r="CY8" s="68" t="s">
        <v>123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56.7</v>
      </c>
      <c r="DF8" s="71">
        <v>45.6</v>
      </c>
      <c r="DG8" s="71">
        <v>85.4</v>
      </c>
      <c r="DH8" s="71">
        <v>69.900000000000006</v>
      </c>
      <c r="DI8" s="71">
        <v>59.6</v>
      </c>
      <c r="DJ8" s="68">
        <v>120.3</v>
      </c>
      <c r="DK8" s="71">
        <v>100</v>
      </c>
      <c r="DL8" s="71">
        <v>100</v>
      </c>
      <c r="DM8" s="71">
        <v>100</v>
      </c>
      <c r="DN8" s="71">
        <v>100</v>
      </c>
      <c r="DO8" s="71">
        <v>100</v>
      </c>
      <c r="DP8" s="71">
        <v>147.5</v>
      </c>
      <c r="DQ8" s="71">
        <v>149.5</v>
      </c>
      <c r="DR8" s="71">
        <v>154.1</v>
      </c>
      <c r="DS8" s="71">
        <v>151.6</v>
      </c>
      <c r="DT8" s="71">
        <v>151.19999999999999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132</v>
      </c>
      <c r="C10" s="78" t="s">
        <v>133</v>
      </c>
      <c r="D10" s="78" t="s">
        <v>134</v>
      </c>
      <c r="E10" s="78" t="s">
        <v>135</v>
      </c>
      <c r="F10" s="78" t="s">
        <v>136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2019-01-23T06:54:41Z</cp:lastPrinted>
  <dcterms:created xsi:type="dcterms:W3CDTF">2018-12-07T10:36:20Z</dcterms:created>
  <dcterms:modified xsi:type="dcterms:W3CDTF">2019-01-24T01:05:03Z</dcterms:modified>
  <cp:category/>
</cp:coreProperties>
</file>